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2" documentId="13_ncr:1_{08F5E802-CCCF-471C-90AF-E3C9AF2BEAC5}" xr6:coauthVersionLast="47" xr6:coauthVersionMax="47" xr10:uidLastSave="{BD2302F3-EAE4-4C4C-9368-3574FDA3BB9A}"/>
  <bookViews>
    <workbookView xWindow="-110" yWindow="-110" windowWidth="19420" windowHeight="10300" tabRatio="500" xr2:uid="{00000000-000D-0000-FFFF-FFFF00000000}"/>
  </bookViews>
  <sheets>
    <sheet name="Inhalt" sheetId="25" r:id="rId1"/>
    <sheet name="01.03.2023 | mit Horten" sheetId="30" r:id="rId2"/>
    <sheet name="01.03.2023 | ohne Horte" sheetId="31" r:id="rId3"/>
    <sheet name="01.03.2022 | mit Horten" sheetId="28" r:id="rId4"/>
    <sheet name="01.03.2022 | ohne Horte " sheetId="29" r:id="rId5"/>
    <sheet name="01.03.2021 | mit Horten" sheetId="26" r:id="rId6"/>
    <sheet name="01.03.2021 | ohne Horte " sheetId="27" r:id="rId7"/>
    <sheet name="01.03.2020 | mit Horten" sheetId="22" r:id="rId8"/>
    <sheet name="01.03.2020 | ohne Horte" sheetId="23" r:id="rId9"/>
    <sheet name="01.03.2019 | mit Horten" sheetId="21" r:id="rId10"/>
    <sheet name="01.03.2019 | ohne Horte" sheetId="24" r:id="rId11"/>
    <sheet name="01.03.2018 | mit Horten" sheetId="20" r:id="rId12"/>
    <sheet name="01.03.2017 | mit Horten" sheetId="19" r:id="rId13"/>
    <sheet name="01.03.2016 | mit Horten" sheetId="5" r:id="rId14"/>
    <sheet name="01.03.2015" sheetId="18" r:id="rId15"/>
    <sheet name="01.03.2014" sheetId="10" r:id="rId16"/>
  </sheets>
  <externalReferences>
    <externalReference r:id="rId17"/>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29" l="1"/>
  <c r="D23" i="29"/>
  <c r="E23" i="29" s="1"/>
  <c r="C23" i="29"/>
  <c r="D22" i="29"/>
  <c r="E22" i="29" s="1"/>
  <c r="C22" i="29"/>
  <c r="E20" i="29"/>
  <c r="E19" i="29"/>
  <c r="E18" i="29"/>
  <c r="E17" i="29"/>
  <c r="E16" i="29"/>
  <c r="E15" i="29"/>
  <c r="E14" i="29"/>
  <c r="E13" i="29"/>
  <c r="E12" i="29"/>
  <c r="E10" i="29"/>
  <c r="E9" i="29"/>
  <c r="E8" i="29"/>
  <c r="E7" i="29"/>
  <c r="E6" i="29"/>
  <c r="D24" i="28"/>
  <c r="C24" i="28"/>
  <c r="D23" i="28"/>
  <c r="C23" i="28"/>
  <c r="E23" i="28" s="1"/>
  <c r="D22" i="28"/>
  <c r="E22" i="28" s="1"/>
  <c r="C22" i="28"/>
  <c r="E21" i="28"/>
  <c r="E20" i="28"/>
  <c r="E19" i="28"/>
  <c r="E18" i="28"/>
  <c r="E17" i="28"/>
  <c r="E16" i="28"/>
  <c r="E15" i="28"/>
  <c r="E14" i="28"/>
  <c r="E13" i="28"/>
  <c r="E12" i="28"/>
  <c r="E11" i="28"/>
  <c r="E10" i="28"/>
  <c r="E9" i="28"/>
  <c r="E8" i="28"/>
  <c r="E7" i="28"/>
  <c r="E6" i="28"/>
  <c r="C24" i="27"/>
  <c r="E24" i="27" s="1"/>
  <c r="D23" i="27"/>
  <c r="E23" i="27" s="1"/>
  <c r="C23" i="27"/>
  <c r="D22" i="27"/>
  <c r="E22" i="27" s="1"/>
  <c r="C22" i="27"/>
  <c r="E21" i="27"/>
  <c r="E20" i="27"/>
  <c r="E19" i="27"/>
  <c r="E18" i="27"/>
  <c r="E17" i="27"/>
  <c r="E16" i="27"/>
  <c r="E15" i="27"/>
  <c r="E14" i="27"/>
  <c r="E13" i="27"/>
  <c r="E12" i="27"/>
  <c r="E9" i="27"/>
  <c r="E8" i="27"/>
  <c r="E7" i="27"/>
  <c r="E6" i="27"/>
  <c r="D24" i="26"/>
  <c r="C24" i="26"/>
  <c r="E24" i="26" s="1"/>
  <c r="D23" i="26"/>
  <c r="E23" i="26" s="1"/>
  <c r="C23" i="26"/>
  <c r="D22" i="26"/>
  <c r="E22" i="26" s="1"/>
  <c r="C22" i="26"/>
  <c r="E21" i="26"/>
  <c r="E20" i="26"/>
  <c r="E19" i="26"/>
  <c r="E18" i="26"/>
  <c r="E17" i="26"/>
  <c r="E16" i="26"/>
  <c r="E15" i="26"/>
  <c r="E14" i="26"/>
  <c r="E13" i="26"/>
  <c r="E12" i="26"/>
  <c r="E11" i="26"/>
  <c r="E10" i="26"/>
  <c r="E9" i="26"/>
  <c r="E8" i="26"/>
  <c r="E7" i="26"/>
  <c r="E6" i="26"/>
  <c r="E24" i="24"/>
  <c r="D23" i="24"/>
  <c r="E23" i="24" s="1"/>
  <c r="C23" i="24"/>
  <c r="D22" i="24"/>
  <c r="E22" i="24" s="1"/>
  <c r="C22" i="24"/>
  <c r="E20" i="24"/>
  <c r="E19" i="24"/>
  <c r="E18" i="24"/>
  <c r="E17" i="24"/>
  <c r="E16" i="24"/>
  <c r="E15" i="24"/>
  <c r="E14" i="24"/>
  <c r="E13" i="24"/>
  <c r="E12" i="24"/>
  <c r="E10" i="24"/>
  <c r="E9" i="24"/>
  <c r="E8" i="24"/>
  <c r="E7" i="24"/>
  <c r="E6" i="24"/>
  <c r="E24" i="23"/>
  <c r="D23" i="23"/>
  <c r="C23" i="23"/>
  <c r="D22" i="23"/>
  <c r="C22" i="23"/>
  <c r="E20" i="23"/>
  <c r="E19" i="23"/>
  <c r="E18" i="23"/>
  <c r="E17" i="23"/>
  <c r="E16" i="23"/>
  <c r="E15" i="23"/>
  <c r="E14" i="23"/>
  <c r="E13" i="23"/>
  <c r="E12" i="23"/>
  <c r="E11" i="23"/>
  <c r="E9" i="23"/>
  <c r="E8" i="23"/>
  <c r="E7" i="23"/>
  <c r="E6" i="23"/>
  <c r="D24" i="22"/>
  <c r="C24" i="22"/>
  <c r="D23" i="22"/>
  <c r="C23" i="22"/>
  <c r="D22" i="22"/>
  <c r="E22" i="22" s="1"/>
  <c r="C22" i="22"/>
  <c r="E21" i="22"/>
  <c r="E20" i="22"/>
  <c r="E19" i="22"/>
  <c r="E18" i="22"/>
  <c r="E17" i="22"/>
  <c r="E16" i="22"/>
  <c r="E15" i="22"/>
  <c r="E14" i="22"/>
  <c r="E13" i="22"/>
  <c r="E12" i="22"/>
  <c r="E11" i="22"/>
  <c r="E10" i="22"/>
  <c r="E9" i="22"/>
  <c r="E8" i="22"/>
  <c r="E7" i="22"/>
  <c r="E6" i="22"/>
  <c r="D24" i="5"/>
  <c r="E24" i="5" s="1"/>
  <c r="C24" i="5"/>
  <c r="D23" i="5"/>
  <c r="C23" i="5"/>
  <c r="D22" i="5"/>
  <c r="C22" i="5"/>
  <c r="E21" i="5"/>
  <c r="E20" i="5"/>
  <c r="E19" i="5"/>
  <c r="E18" i="5"/>
  <c r="E17" i="5"/>
  <c r="E16" i="5"/>
  <c r="E15" i="5"/>
  <c r="E14" i="5"/>
  <c r="E13" i="5"/>
  <c r="E12" i="5"/>
  <c r="E11" i="5"/>
  <c r="E10" i="5"/>
  <c r="E9" i="5"/>
  <c r="E8" i="5"/>
  <c r="E7" i="5"/>
  <c r="E6" i="5"/>
  <c r="E23" i="22" l="1"/>
  <c r="E22" i="5"/>
  <c r="E22" i="23"/>
  <c r="E24" i="28"/>
  <c r="E23" i="23"/>
  <c r="E24" i="22"/>
  <c r="E23" i="5"/>
</calcChain>
</file>

<file path=xl/sharedStrings.xml><?xml version="1.0" encoding="utf-8"?>
<sst xmlns="http://schemas.openxmlformats.org/spreadsheetml/2006/main" count="427" uniqueCount="74">
  <si>
    <t>Inhaltsverzeichnis</t>
  </si>
  <si>
    <t>Pädagogisch Tätige in KiTas nach Leitungsprofil und Alter</t>
  </si>
  <si>
    <t>Datenjahr</t>
  </si>
  <si>
    <t>Unterteilung</t>
  </si>
  <si>
    <t>Link</t>
  </si>
  <si>
    <t>mit Horten</t>
  </si>
  <si>
    <t>Tab74_i27_lm24: Befristet beschäftigte pädagogisch Tätige* in Kindertageseinrichtungen (mit Horten und Hortgruppen) in den Bundesländern am 01.03.2023 (Anzahl; Anteil in %)</t>
  </si>
  <si>
    <t>Tab74_i27_lm23: Befristet beschäftigte pädagogisch Tätige* in Kindertageseinrichtungen (mit Horten und Hortgruppen) in den Bundesländern am 01.03.2022 (Anzahl; Anteil in %)</t>
  </si>
  <si>
    <t>Tab74_i27_lm22: Befristet beschäftigte pädagogisch Tätige* in Kindertageseinrichtungen (mit Horten und Hortgruppen) in den Bundesländern am 01.03.2021** (Anzahl; Anteil in %)</t>
  </si>
  <si>
    <t>Tab74_i27_lm21: Befristet beschäftigte pädagogisch Tätige* in Kindertageseinrichtungen (mit Horten und Hortgruppen) in den Bundesländern am 01.03.2020 (Anzahl; Anteil in %)</t>
  </si>
  <si>
    <t>Tab74_i27_lm20: Befristet beschäftigte pädagogisch Tätige* in Kindertageseinrichtungen (mit Horten und Hortgruppen) in den Bundesländern am 01.03.2019 (Anzahl; Anteil in %)</t>
  </si>
  <si>
    <t>Tab74_i27_lm19: Befristet beschäftigte pädagogisch Tätige* in Kindertageseinrichtungen (mit Horten und Hortgruppen) in den Bundesländern am 01.03.2018 (Anzahl; Anteil in %)</t>
  </si>
  <si>
    <t>Tab74_i27_lm18: Befristet beschäftigte pädagogisch Tätige* in Kindertageseinrichtungen (mit Horten und Hortgruppen) in den Bundesländern am 01.03.2017 (Anzahl; Anteil in %)</t>
  </si>
  <si>
    <t>Tab74_i27_lm17: Befristet beschäftigte pädagogisch Tätige* in Kindertageseinrichtungen (mit Horten und Hortgruppen) in den Bundesländern am 01.03.2016 (Anzahl; Anteil in %)</t>
  </si>
  <si>
    <t>Tab.74_LM16: Befristet beschäftigte pädagogisch Tätige* in Kindertageseinrichtungen in den Bundesländern am 01.03.2015 (Anzahl; Anteil in %)</t>
  </si>
  <si>
    <t>Tab.74_LR15: Befristet beschäftigte pädagogisch Tätige* in Kindertageseinrichtungen in den Bundesländern am 01.03.2014 (Anzahl; Anteil in %)</t>
  </si>
  <si>
    <t>ohne Horte</t>
  </si>
  <si>
    <t>Tab74oh_i27oh_lm24: Befristet beschäftigte pädagogisch Tätige* in Kindertageseinrichtungen (ohne Horte und Hortgruppen) in den Bundesländern am 01.03.2023 (Anzahl; Anteil in %)</t>
  </si>
  <si>
    <t>Tab74oh_i27oh_lm23: Befristet beschäftigte pädagogisch Tätige* in Kindertageseinrichtungen (ohne Horte und Hortgruppen) in den Bundesländern am 01.03.2022 (Anzahl; Anteil in %)</t>
  </si>
  <si>
    <t>Tab74oh_i27oh_lm22: Befristet beschäftigte pädagogisch Tätige* in Kindertageseinrichtungen (ohne Horte und Hortgruppen) in den Bundesländern am 01.03.2021** (Anzahl; Anteil in %)</t>
  </si>
  <si>
    <t>Tab74oh_i27oh_lm21: Befristet beschäftigte pädagogisch Tätige* in Kindertageseinrichtungen (ohne Horte und Hortgruppen) in den Bundesländern am 01.03.2020 (Anzahl; Anteil in %)</t>
  </si>
  <si>
    <t>Tab74oh_i27oh_lm20: Befristet beschäftigte pädagogisch Tätige* in Kindertageseinrichtungen (ohne Horte und Hortgruppen) in den Bundesländern am 01.03.2019 (Anzahl; Anteil in %)</t>
  </si>
  <si>
    <t>Bundesland</t>
  </si>
  <si>
    <t>Pädagogisch Tätige in KiTas (mit Horten und Hortgruppen)*</t>
  </si>
  <si>
    <t>Insgesamt</t>
  </si>
  <si>
    <t>darunter befristet beschäftigt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</si>
  <si>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</si>
  <si>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</si>
  <si>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</si>
  <si>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</si>
  <si>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</si>
  <si>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</si>
  <si>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</si>
  <si>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</si>
  <si>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</si>
  <si>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</si>
  <si>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</si>
  <si>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</si>
  <si>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</si>
  <si>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</si>
  <si>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</si>
  <si>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</si>
  <si>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</si>
  <si>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</si>
  <si>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</si>
  <si>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</si>
  <si>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</si>
  <si>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Berücksichtigt werden die tätigen Personen, die im ersten Arbeitsbereich pädagogisch tätig sind (ohne Verwaltungstätige sowie Tätige im hauswirtschaftlichen und technischen Bereich) und als Angestellte, Arbeiter:innen oder Beamt:innen beschäftigt sind. Unberücksichtigt bleiben Personen, die sich in Ausbildung, Praktikum, Freiwilligem Sozialen Jahr oder einer sonstigen Stellung wie beispielsweise Ordensangehörigkeit befinden. Dadurch ergeben sich Abweichungen zu anderen Auswertungen, die alle pädagogisch Tätigen berücksichtigen.</t>
  </si>
  <si>
    <t>Quelle: FDZ der Statistischen Ämter des Bundes und der Länder, Kinder und tätige Personen in Tageseinrichtungen und in öffentlich geförderter Kindertagespflege, 2023; berechnet vom Österreichischen Institut für Familienforschung an der Universität Wien, 2024.</t>
  </si>
  <si>
    <t>Pädagogisch Tätige in KiTas (ohne Horte und Hortgruppen)*</t>
  </si>
  <si>
    <t>x</t>
  </si>
  <si>
    <t>x Wert unterliegt nach Angabe des Statistischen Bundesamtes der Geheimhaltung</t>
  </si>
  <si>
    <t>* Berücksichtigt werden die tätigen Personen, die im ersten Arbeitsbereich pädagogisch tätig sind (ohne Verwaltungstätige sowie Tätige im hauswirtschaftlichen und technischen Bereich) und als Angestellte, Arbeiter:innen oder Beamt:innen beschäftigt sind. Unberücksichtigt bleiben Personen, die sich in Ausbildung, Praktikum, Freiwilligem Sozialen Jahr oder einer sonstigen Stellung wie beispielsweise Ordensangehörigkeit befinden. Dadurch ergeben sich Abweichungen zu anderen Auswertungen, die alle pädagogisch Tätigen berücksichtigen. Ebenfalls nicht berücksichtigt werden pädagogisch Tätige in Horten und Hortgruppen. Dadurch wird nicht das gesamte pädagogische Personal, das in Kindertageseinrichtungen mit Schulkindern arbeitet, ausgeschlossen. So wird das pädagogische Personal berücksichtigt, das gruppenübergreifend in Kindertageseinrichtungen tätig ist, in denen neben Schulkindergruppen noch andere Gruppen sind. Ebenso wird das pädagogische Personal berücksichtigt, das nicht überwiegend in seiner Arbeitszeit in Schulkindergruppen tätig ist, sowie das pädagogische Personal, das in altersgemischten Gruppen tätig ist, in denen neben Schulkindern auch Kinder ohne Schulbesuch betreut werden.</t>
  </si>
  <si>
    <t>Quelle: FDZ der Statistischen Ämter des Bundes und der Länder, Kinder und tätige Personen in Tageseinrichtungen und in öffentlich geförderter Kindertagespflege, 2022; berechnet vom LG Empirische Bildungsforschung der FernUniversität in Hagen, 2023.</t>
  </si>
  <si>
    <t>Ostdeutschland (mit Berlin)**</t>
  </si>
  <si>
    <t>Westdeutschland (ohne Berlin)**</t>
  </si>
  <si>
    <t>** Exklusive der Werte, die nach Angabe des Statistischen Bundesamtes der Geheimhaltung unterliegen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</si>
  <si>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</si>
  <si>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</si>
  <si>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Westdeutschland (ohne Berlin)***</t>
  </si>
  <si>
    <t>*** Exklusive der Werte, die nach Angabe des Statistischen Bundesamtes der Geheimhaltung unterliegen</t>
  </si>
  <si>
    <t>Pädagogisch Tätige in KiTas</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</si>
  <si>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</si>
  <si>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</si>
  <si>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</si>
  <si>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</si>
  <si>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</si>
  <si>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Berücksichtigt werden die tätigen Personen, die im ersten Arbeitsbereich pädagogisch tätig sind (ohne Verwaltungstätige sowie Tätige im hauswirtschaftlichen und technischen Bereich) und als Angestellte, Arbeiter*innen oder Beamt*innen beschäftigt sind. Unberücksichtigt bleiben Personen, die sich in Ausbildung, Praktikum, Freiwilligem Sozialen Jahr oder einer sonstigen Stellung wie beispielsweise Ordensangehörigkeit befinden. Dadurch ergeben sich Abweichungen zu anderen Auswertungen, die alle pädagogisch Tätigen berücksichtigen.</t>
  </si>
  <si>
    <t>Quelle: FDZ der Statistischen Ämter des Bundes und der Länder, Kinder und tätige Personen in Tageseinrichtungen und in öffentlich geförderter Kindertagespflege, 2019; berechnet vom LG Empirische Bildungsforschung der FernUniversität in Hagen, 2020.</t>
  </si>
  <si>
    <t>Pädagogisch Tätige in KiTas (ohne Horte und Hortgruppen)</t>
  </si>
  <si>
    <t>* Aus datenschutzrechtlichen Gründen weicht die Definition der pädagogisch Tätigen in 2018 im Vergleich zum Vorjahr leicht ab. Berücksichtigt werden die tätigen Personen, die im ersten oder zweiten Arbeitsbereich pädagogisch tätig sind (ohne Tätige im hauswirtschaftlichen und technischen Bereich) und als Angestellte, Arbeiter*innen oder Beamt*innen beschäftigt sind. Unberücksichtigt bleiben Personen, die sich in Ausbildung, Praktikum, Freiwilligem Sozialen Jahr oder einer sonstigen Stellung wie beispielsweise Ordensangehörigkeit befinden. Dadurch ergeben sich Abweichungen zu anderen Auswertungen, die alle pädagogisch Tätigen berücksichtigen.</t>
  </si>
  <si>
    <t>Quelle: FDZ der Statistischen Ämter des Bundes und der Länder, Kinder und tätige Personen in Tageseinrichtungen und in öffentlich geförderter Kindertagespflege, 2018; berechnet vom LG Empirische Bildungsforschung der FernUniversität in Hagen, 2019.</t>
  </si>
  <si>
    <t>Quelle: FDZ der Statistischen Ämter des Bundes und der Länder, Kinder und tätige Personen in Tageseinrichtungen und in öffentlich geförderter Kindertagespflege, 2017; Berechnungen der Bertelsmann Stiftung, 2018.</t>
  </si>
  <si>
    <t>Quelle: FDZ der Statistischen Ämter des Bundes und der Länder, Kinder und tätige Personen in Tageseinrichtungen und in öffentlich geförderter Kindertagespflege, 2016; Berechnungen des Forschungsverbundes DJI/TU Dortmund,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</si>
</sst>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2"/>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2"/>
      <color theme="1"/>
      <name val="Calibri"/>
      <family val="2"/>
      <scheme val="minor"/>
    </font>
    <font>
      <b/>
      <sz val="11"/>
      <color rgb="FF000000"/>
      <name val="Calibri"/>
      <family val="2"/>
      <scheme val="minor"/>
    </font>
    <font>
      <i/>
      <sz val="11"/>
      <color rgb="FF000000"/>
      <name val="Calibri"/>
      <family val="2"/>
      <scheme val="minor"/>
    </font>
    <font>
      <b/>
      <sz val="11"/>
      <color theme="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F2F2F2"/>
        <bgColor rgb="FF000000"/>
      </patternFill>
    </fill>
    <fill>
      <patternFill patternType="solid">
        <fgColor theme="0"/>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auto="1"/>
      </top>
      <bottom/>
      <diagonal/>
    </border>
    <border>
      <left/>
      <right style="thin">
        <color rgb="FF000000"/>
      </right>
      <top/>
      <bottom/>
      <diagonal/>
    </border>
    <border>
      <left/>
      <right style="thin">
        <color rgb="FF000000"/>
      </right>
      <top/>
      <bottom style="thin">
        <color auto="1"/>
      </bottom>
      <diagonal/>
    </border>
  </borders>
  <cellStyleXfs count="45">
    <xf numFmtId="0" fontId="0" fillId="0" borderId="0"/>
    <xf numFmtId="0" fontId="5"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5">
    <xf numFmtId="0" fontId="0" fillId="0" borderId="0" xfId="0"/>
    <xf numFmtId="0" fontId="2" fillId="0" borderId="0" xfId="0" applyFont="1" applyAlignment="1">
      <alignment horizontal="left"/>
    </xf>
    <xf numFmtId="0" fontId="2" fillId="0" borderId="0" xfId="16" applyFont="1"/>
    <xf numFmtId="0" fontId="4" fillId="0" borderId="0" xfId="0" applyFont="1" applyAlignment="1">
      <alignment vertical="center" wrapText="1"/>
    </xf>
    <xf numFmtId="0" fontId="9" fillId="0" borderId="2" xfId="25" applyFont="1" applyBorder="1" applyAlignment="1">
      <alignment horizontal="left" wrapText="1"/>
    </xf>
    <xf numFmtId="0" fontId="9" fillId="0" borderId="2" xfId="28" applyFont="1" applyBorder="1" applyAlignment="1">
      <alignment horizontal="left" wrapText="1"/>
    </xf>
    <xf numFmtId="3" fontId="0" fillId="0" borderId="0" xfId="0" applyNumberFormat="1"/>
    <xf numFmtId="0" fontId="2" fillId="0" borderId="2" xfId="31" applyFont="1" applyBorder="1" applyAlignment="1">
      <alignment vertical="center"/>
    </xf>
    <xf numFmtId="0" fontId="11" fillId="2" borderId="2" xfId="21" applyFont="1" applyFill="1" applyBorder="1" applyAlignment="1">
      <alignment horizontal="center" vertical="center" wrapText="1"/>
    </xf>
    <xf numFmtId="0" fontId="12" fillId="3" borderId="7" xfId="24" applyFont="1" applyFill="1" applyBorder="1" applyAlignment="1">
      <alignment horizontal="center" vertical="top" wrapText="1"/>
    </xf>
    <xf numFmtId="0" fontId="2" fillId="3" borderId="1" xfId="31" applyFont="1" applyFill="1" applyBorder="1" applyAlignment="1">
      <alignment vertical="center"/>
    </xf>
    <xf numFmtId="0" fontId="2" fillId="3" borderId="5" xfId="31" applyFont="1" applyFill="1" applyBorder="1" applyAlignment="1">
      <alignment vertical="center"/>
    </xf>
    <xf numFmtId="0" fontId="9" fillId="4" borderId="2" xfId="25" applyFont="1" applyFill="1" applyBorder="1" applyAlignment="1">
      <alignment horizontal="left" wrapText="1"/>
    </xf>
    <xf numFmtId="3" fontId="9" fillId="0" borderId="9" xfId="26" applyNumberFormat="1" applyFont="1" applyBorder="1" applyAlignment="1">
      <alignment horizontal="right" vertical="center" indent="11"/>
    </xf>
    <xf numFmtId="3" fontId="9" fillId="0" borderId="1" xfId="27" applyNumberFormat="1" applyFont="1" applyBorder="1" applyAlignment="1">
      <alignment horizontal="right" vertical="center" indent="11"/>
    </xf>
    <xf numFmtId="164" fontId="0" fillId="0" borderId="6" xfId="0" applyNumberFormat="1" applyBorder="1" applyAlignment="1">
      <alignment horizontal="right" indent="11"/>
    </xf>
    <xf numFmtId="3" fontId="9" fillId="4" borderId="9" xfId="26" applyNumberFormat="1" applyFont="1" applyFill="1" applyBorder="1" applyAlignment="1">
      <alignment horizontal="right" vertical="center" indent="11"/>
    </xf>
    <xf numFmtId="3" fontId="9" fillId="4" borderId="2" xfId="27" applyNumberFormat="1" applyFont="1" applyFill="1" applyBorder="1" applyAlignment="1">
      <alignment horizontal="right" vertical="center" indent="11"/>
    </xf>
    <xf numFmtId="164" fontId="0" fillId="4" borderId="4" xfId="0" applyNumberFormat="1" applyFill="1" applyBorder="1" applyAlignment="1">
      <alignment horizontal="right" indent="11"/>
    </xf>
    <xf numFmtId="3" fontId="9" fillId="0" borderId="2" xfId="27" applyNumberFormat="1" applyFont="1" applyBorder="1" applyAlignment="1">
      <alignment horizontal="right" vertical="center" indent="11"/>
    </xf>
    <xf numFmtId="164" fontId="0" fillId="0" borderId="4" xfId="0" applyNumberFormat="1" applyBorder="1" applyAlignment="1">
      <alignment horizontal="right" indent="11"/>
    </xf>
    <xf numFmtId="3" fontId="9" fillId="0" borderId="9" xfId="29" applyNumberFormat="1" applyFont="1" applyBorder="1" applyAlignment="1">
      <alignment horizontal="right" vertical="center" indent="11"/>
    </xf>
    <xf numFmtId="3" fontId="9" fillId="0" borderId="2" xfId="30" applyNumberFormat="1" applyFont="1" applyBorder="1" applyAlignment="1">
      <alignment horizontal="right" vertical="center" indent="11"/>
    </xf>
    <xf numFmtId="3" fontId="9" fillId="4" borderId="5" xfId="27" applyNumberFormat="1" applyFont="1" applyFill="1" applyBorder="1" applyAlignment="1">
      <alignment horizontal="right" vertical="center" indent="11"/>
    </xf>
    <xf numFmtId="3" fontId="2" fillId="3" borderId="8" xfId="31" applyNumberFormat="1" applyFont="1" applyFill="1" applyBorder="1" applyAlignment="1">
      <alignment horizontal="right" vertical="center" indent="11"/>
    </xf>
    <xf numFmtId="3" fontId="2" fillId="3" borderId="2" xfId="31" applyNumberFormat="1" applyFont="1" applyFill="1" applyBorder="1" applyAlignment="1">
      <alignment horizontal="right" vertical="center" indent="11"/>
    </xf>
    <xf numFmtId="164" fontId="0" fillId="3" borderId="1" xfId="0" applyNumberFormat="1" applyFill="1" applyBorder="1" applyAlignment="1">
      <alignment horizontal="right" indent="11"/>
    </xf>
    <xf numFmtId="3" fontId="2" fillId="0" borderId="0" xfId="31" applyNumberFormat="1" applyFont="1" applyAlignment="1">
      <alignment horizontal="right" vertical="center" indent="11"/>
    </xf>
    <xf numFmtId="3" fontId="2" fillId="0" borderId="2" xfId="31" applyNumberFormat="1" applyFont="1" applyBorder="1" applyAlignment="1">
      <alignment horizontal="right" vertical="center" indent="11"/>
    </xf>
    <xf numFmtId="164" fontId="0" fillId="0" borderId="2" xfId="0" applyNumberFormat="1" applyBorder="1" applyAlignment="1">
      <alignment horizontal="right" indent="11"/>
    </xf>
    <xf numFmtId="3" fontId="2" fillId="3" borderId="10" xfId="31" applyNumberFormat="1" applyFont="1" applyFill="1" applyBorder="1" applyAlignment="1">
      <alignment horizontal="right" vertical="center" indent="11"/>
    </xf>
    <xf numFmtId="3" fontId="2" fillId="3" borderId="5" xfId="31" applyNumberFormat="1" applyFont="1" applyFill="1" applyBorder="1" applyAlignment="1">
      <alignment horizontal="right" vertical="center" indent="11"/>
    </xf>
    <xf numFmtId="164" fontId="0" fillId="3" borderId="5" xfId="0" applyNumberFormat="1" applyFill="1" applyBorder="1" applyAlignment="1">
      <alignment horizontal="right" indent="11"/>
    </xf>
    <xf numFmtId="3" fontId="9" fillId="0" borderId="9" xfId="26" applyNumberFormat="1" applyFont="1" applyBorder="1" applyAlignment="1">
      <alignment horizontal="right" vertical="center" indent="8"/>
    </xf>
    <xf numFmtId="3" fontId="9" fillId="0" borderId="1" xfId="27" applyNumberFormat="1" applyFont="1" applyBorder="1" applyAlignment="1">
      <alignment horizontal="right" vertical="center" indent="8"/>
    </xf>
    <xf numFmtId="164" fontId="0" fillId="0" borderId="6" xfId="0" applyNumberFormat="1" applyBorder="1" applyAlignment="1">
      <alignment horizontal="right" indent="8"/>
    </xf>
    <xf numFmtId="3" fontId="9" fillId="4" borderId="9" xfId="26" applyNumberFormat="1" applyFont="1" applyFill="1" applyBorder="1" applyAlignment="1">
      <alignment horizontal="right" vertical="center" indent="8"/>
    </xf>
    <xf numFmtId="3" fontId="9" fillId="4" borderId="2" xfId="27" applyNumberFormat="1" applyFont="1" applyFill="1" applyBorder="1" applyAlignment="1">
      <alignment horizontal="right" vertical="center" indent="8"/>
    </xf>
    <xf numFmtId="164" fontId="0" fillId="4" borderId="4" xfId="0" applyNumberFormat="1" applyFill="1" applyBorder="1" applyAlignment="1">
      <alignment horizontal="right" indent="8"/>
    </xf>
    <xf numFmtId="3" fontId="9" fillId="0" borderId="2" xfId="27" applyNumberFormat="1" applyFont="1" applyBorder="1" applyAlignment="1">
      <alignment horizontal="right" vertical="center" indent="8"/>
    </xf>
    <xf numFmtId="164" fontId="0" fillId="0" borderId="4" xfId="0" applyNumberFormat="1" applyBorder="1" applyAlignment="1">
      <alignment horizontal="right" indent="8"/>
    </xf>
    <xf numFmtId="3" fontId="9" fillId="0" borderId="9" xfId="29" applyNumberFormat="1" applyFont="1" applyBorder="1" applyAlignment="1">
      <alignment horizontal="right" vertical="center" indent="8"/>
    </xf>
    <xf numFmtId="3" fontId="9" fillId="0" borderId="2" xfId="30" applyNumberFormat="1" applyFont="1" applyBorder="1" applyAlignment="1">
      <alignment horizontal="right" vertical="center" indent="8"/>
    </xf>
    <xf numFmtId="3" fontId="9" fillId="4" borderId="5" xfId="27" applyNumberFormat="1" applyFont="1" applyFill="1" applyBorder="1" applyAlignment="1">
      <alignment horizontal="right" vertical="center" indent="8"/>
    </xf>
    <xf numFmtId="3" fontId="2" fillId="3" borderId="8" xfId="31" applyNumberFormat="1" applyFont="1" applyFill="1" applyBorder="1" applyAlignment="1">
      <alignment horizontal="right" vertical="center" indent="8"/>
    </xf>
    <xf numFmtId="3" fontId="2" fillId="3" borderId="2" xfId="31" applyNumberFormat="1" applyFont="1" applyFill="1" applyBorder="1" applyAlignment="1">
      <alignment horizontal="right" vertical="center" indent="8"/>
    </xf>
    <xf numFmtId="164" fontId="0" fillId="3" borderId="1" xfId="0" applyNumberFormat="1" applyFill="1" applyBorder="1" applyAlignment="1">
      <alignment horizontal="right" indent="8"/>
    </xf>
    <xf numFmtId="3" fontId="2" fillId="0" borderId="0" xfId="31" applyNumberFormat="1" applyFont="1" applyAlignment="1">
      <alignment horizontal="right" vertical="center" indent="8"/>
    </xf>
    <xf numFmtId="3" fontId="2" fillId="0" borderId="2" xfId="31" applyNumberFormat="1" applyFont="1" applyBorder="1" applyAlignment="1">
      <alignment horizontal="right" vertical="center" indent="8"/>
    </xf>
    <xf numFmtId="164" fontId="0" fillId="0" borderId="2" xfId="0" applyNumberFormat="1" applyBorder="1" applyAlignment="1">
      <alignment horizontal="right" indent="8"/>
    </xf>
    <xf numFmtId="3" fontId="2" fillId="3" borderId="10" xfId="31" applyNumberFormat="1" applyFont="1" applyFill="1" applyBorder="1" applyAlignment="1">
      <alignment horizontal="right" vertical="center" indent="8"/>
    </xf>
    <xf numFmtId="3" fontId="2" fillId="3" borderId="5" xfId="31" applyNumberFormat="1" applyFont="1" applyFill="1" applyBorder="1" applyAlignment="1">
      <alignment horizontal="right" vertical="center" indent="8"/>
    </xf>
    <xf numFmtId="164" fontId="0" fillId="3" borderId="5" xfId="0" applyNumberFormat="1" applyFill="1" applyBorder="1" applyAlignment="1">
      <alignment horizontal="right" indent="8"/>
    </xf>
    <xf numFmtId="0" fontId="12" fillId="3" borderId="7" xfId="24" applyFont="1" applyFill="1" applyBorder="1" applyAlignment="1">
      <alignment horizontal="center" vertical="center" wrapText="1"/>
    </xf>
    <xf numFmtId="3" fontId="2" fillId="3" borderId="1" xfId="31" applyNumberFormat="1" applyFont="1" applyFill="1" applyBorder="1" applyAlignment="1">
      <alignment horizontal="right" vertical="center" indent="8"/>
    </xf>
    <xf numFmtId="3" fontId="2" fillId="6" borderId="0" xfId="31" applyNumberFormat="1" applyFont="1" applyFill="1" applyAlignment="1">
      <alignment horizontal="right" vertical="center" indent="8"/>
    </xf>
    <xf numFmtId="165" fontId="0" fillId="0" borderId="0" xfId="0" applyNumberFormat="1"/>
    <xf numFmtId="0" fontId="0" fillId="7" borderId="0" xfId="0" applyFill="1"/>
    <xf numFmtId="0" fontId="0" fillId="7" borderId="3" xfId="0" applyFill="1" applyBorder="1"/>
    <xf numFmtId="0" fontId="2" fillId="3" borderId="13" xfId="31" applyFont="1" applyFill="1" applyBorder="1" applyAlignment="1">
      <alignment vertical="center"/>
    </xf>
    <xf numFmtId="3" fontId="2" fillId="3" borderId="13" xfId="31" applyNumberFormat="1" applyFont="1" applyFill="1" applyBorder="1" applyAlignment="1">
      <alignment horizontal="right" vertical="center" indent="8"/>
    </xf>
    <xf numFmtId="164" fontId="0" fillId="3" borderId="13" xfId="0" applyNumberFormat="1" applyFill="1" applyBorder="1" applyAlignment="1">
      <alignment horizontal="right" indent="8"/>
    </xf>
    <xf numFmtId="164" fontId="0" fillId="4" borderId="15" xfId="0" applyNumberFormat="1" applyFill="1" applyBorder="1" applyAlignment="1">
      <alignment horizontal="right" indent="8"/>
    </xf>
    <xf numFmtId="3" fontId="2" fillId="3" borderId="0" xfId="31" applyNumberFormat="1" applyFont="1" applyFill="1" applyAlignment="1">
      <alignment horizontal="right" vertical="center" indent="8"/>
    </xf>
    <xf numFmtId="3" fontId="2" fillId="6" borderId="2" xfId="31" applyNumberFormat="1" applyFont="1" applyFill="1" applyBorder="1" applyAlignment="1">
      <alignment horizontal="right" vertical="center" indent="8"/>
    </xf>
    <xf numFmtId="0" fontId="4" fillId="0" borderId="0" xfId="34" applyFont="1" applyAlignment="1">
      <alignment vertical="center" wrapText="1"/>
    </xf>
    <xf numFmtId="0" fontId="2" fillId="0" borderId="0" xfId="34" applyFont="1" applyAlignment="1">
      <alignment horizontal="left"/>
    </xf>
    <xf numFmtId="0" fontId="1" fillId="0" borderId="0" xfId="34"/>
    <xf numFmtId="0" fontId="11" fillId="2" borderId="2" xfId="35" applyFont="1" applyFill="1" applyBorder="1" applyAlignment="1">
      <alignment horizontal="center" vertical="center" wrapText="1"/>
    </xf>
    <xf numFmtId="0" fontId="12" fillId="3" borderId="7" xfId="38" applyFont="1" applyFill="1" applyBorder="1" applyAlignment="1">
      <alignment horizontal="center" vertical="center" wrapText="1"/>
    </xf>
    <xf numFmtId="0" fontId="9" fillId="0" borderId="2" xfId="39" applyFont="1" applyBorder="1" applyAlignment="1">
      <alignment horizontal="left" wrapText="1"/>
    </xf>
    <xf numFmtId="3" fontId="9" fillId="0" borderId="9" xfId="40" applyNumberFormat="1" applyFont="1" applyBorder="1" applyAlignment="1">
      <alignment horizontal="right" vertical="center" indent="8"/>
    </xf>
    <xf numFmtId="3" fontId="9" fillId="0" borderId="1" xfId="41" applyNumberFormat="1" applyFont="1" applyBorder="1" applyAlignment="1">
      <alignment horizontal="right" vertical="center" indent="8"/>
    </xf>
    <xf numFmtId="164" fontId="1" fillId="0" borderId="6" xfId="34" applyNumberFormat="1" applyBorder="1" applyAlignment="1">
      <alignment horizontal="right" indent="8"/>
    </xf>
    <xf numFmtId="0" fontId="9" fillId="4" borderId="2" xfId="39" applyFont="1" applyFill="1" applyBorder="1" applyAlignment="1">
      <alignment horizontal="left" wrapText="1"/>
    </xf>
    <xf numFmtId="3" fontId="9" fillId="4" borderId="9" xfId="40" applyNumberFormat="1" applyFont="1" applyFill="1" applyBorder="1" applyAlignment="1">
      <alignment horizontal="right" vertical="center" indent="8"/>
    </xf>
    <xf numFmtId="3" fontId="9" fillId="4" borderId="2" xfId="41" applyNumberFormat="1" applyFont="1" applyFill="1" applyBorder="1" applyAlignment="1">
      <alignment horizontal="right" vertical="center" indent="8"/>
    </xf>
    <xf numFmtId="164" fontId="1" fillId="4" borderId="4" xfId="34" applyNumberFormat="1" applyFill="1" applyBorder="1" applyAlignment="1">
      <alignment horizontal="right" indent="8"/>
    </xf>
    <xf numFmtId="3" fontId="9" fillId="0" borderId="2" xfId="41" applyNumberFormat="1" applyFont="1" applyBorder="1" applyAlignment="1">
      <alignment horizontal="right" vertical="center" indent="8"/>
    </xf>
    <xf numFmtId="164" fontId="1" fillId="0" borderId="4" xfId="34" applyNumberFormat="1" applyBorder="1" applyAlignment="1">
      <alignment horizontal="right" indent="8"/>
    </xf>
    <xf numFmtId="0" fontId="9" fillId="0" borderId="2" xfId="42" applyFont="1" applyBorder="1" applyAlignment="1">
      <alignment horizontal="left" wrapText="1"/>
    </xf>
    <xf numFmtId="3" fontId="9" fillId="0" borderId="9" xfId="43" applyNumberFormat="1" applyFont="1" applyBorder="1" applyAlignment="1">
      <alignment horizontal="right" vertical="center" indent="8"/>
    </xf>
    <xf numFmtId="3" fontId="9" fillId="0" borderId="2" xfId="44" applyNumberFormat="1" applyFont="1" applyBorder="1" applyAlignment="1">
      <alignment horizontal="right" vertical="center" indent="8"/>
    </xf>
    <xf numFmtId="3" fontId="9" fillId="4" borderId="5" xfId="41" applyNumberFormat="1" applyFont="1" applyFill="1" applyBorder="1" applyAlignment="1">
      <alignment horizontal="right" vertical="center" indent="8"/>
    </xf>
    <xf numFmtId="164" fontId="1" fillId="3" borderId="1" xfId="34" applyNumberFormat="1" applyFill="1" applyBorder="1" applyAlignment="1">
      <alignment horizontal="right" indent="8"/>
    </xf>
    <xf numFmtId="164" fontId="1" fillId="0" borderId="2" xfId="34" applyNumberFormat="1" applyBorder="1" applyAlignment="1">
      <alignment horizontal="right" indent="8"/>
    </xf>
    <xf numFmtId="3" fontId="1" fillId="0" borderId="0" xfId="34" applyNumberFormat="1"/>
    <xf numFmtId="164" fontId="1" fillId="3" borderId="5" xfId="34" applyNumberFormat="1" applyFill="1" applyBorder="1" applyAlignment="1">
      <alignment horizontal="right" indent="8"/>
    </xf>
    <xf numFmtId="3" fontId="2" fillId="9" borderId="1" xfId="31" applyNumberFormat="1" applyFont="1" applyFill="1" applyBorder="1" applyAlignment="1">
      <alignment horizontal="right" vertical="center" indent="8"/>
    </xf>
    <xf numFmtId="3" fontId="2" fillId="9" borderId="8" xfId="31" applyNumberFormat="1" applyFont="1" applyFill="1" applyBorder="1" applyAlignment="1">
      <alignment horizontal="right" vertical="center" indent="8"/>
    </xf>
    <xf numFmtId="164" fontId="1" fillId="9" borderId="1" xfId="34" applyNumberFormat="1" applyFill="1" applyBorder="1" applyAlignment="1">
      <alignment horizontal="right" indent="8"/>
    </xf>
    <xf numFmtId="0" fontId="0" fillId="0" borderId="3" xfId="0" applyBorder="1" applyAlignment="1">
      <alignment horizontal="center" vertical="center"/>
    </xf>
    <xf numFmtId="0" fontId="20" fillId="0" borderId="13" xfId="32" applyFont="1" applyFill="1" applyBorder="1" applyAlignment="1">
      <alignment horizontal="left" vertical="center" wrapText="1" indent="1"/>
    </xf>
    <xf numFmtId="0" fontId="20" fillId="0" borderId="8" xfId="32" applyFont="1" applyFill="1" applyBorder="1" applyAlignment="1">
      <alignment horizontal="left" vertical="center" wrapText="1" indent="1"/>
    </xf>
    <xf numFmtId="0" fontId="20" fillId="0" borderId="6" xfId="32" applyFont="1" applyFill="1" applyBorder="1" applyAlignment="1">
      <alignment horizontal="left" vertical="center" wrapText="1" indent="1"/>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8" borderId="14" xfId="0" applyFill="1" applyBorder="1" applyAlignment="1">
      <alignment horizontal="center" vertical="center"/>
    </xf>
    <xf numFmtId="0" fontId="20" fillId="8" borderId="3" xfId="32" applyFont="1" applyFill="1" applyBorder="1" applyAlignment="1">
      <alignment horizontal="left" vertical="center" wrapText="1" indent="1"/>
    </xf>
    <xf numFmtId="0" fontId="20" fillId="8" borderId="0" xfId="32" applyFont="1" applyFill="1" applyBorder="1" applyAlignment="1">
      <alignment horizontal="left" vertical="center" wrapText="1" indent="1"/>
    </xf>
    <xf numFmtId="0" fontId="20" fillId="8" borderId="4" xfId="32" applyFont="1" applyFill="1" applyBorder="1" applyAlignment="1">
      <alignment horizontal="left" vertical="center" wrapText="1" indent="1"/>
    </xf>
    <xf numFmtId="0" fontId="0" fillId="8" borderId="3" xfId="0" applyFill="1" applyBorder="1" applyAlignment="1">
      <alignment horizontal="center" vertical="center"/>
    </xf>
    <xf numFmtId="0" fontId="20" fillId="0" borderId="3" xfId="32" applyFont="1" applyBorder="1" applyAlignment="1">
      <alignment horizontal="left" vertical="center" wrapText="1" indent="1"/>
    </xf>
    <xf numFmtId="0" fontId="20" fillId="0" borderId="0" xfId="32" applyFont="1" applyBorder="1" applyAlignment="1">
      <alignment horizontal="left" vertical="center" wrapText="1" indent="1"/>
    </xf>
    <xf numFmtId="0" fontId="20" fillId="0" borderId="4" xfId="32" applyFont="1" applyBorder="1" applyAlignment="1">
      <alignment horizontal="left" vertical="center" wrapText="1" indent="1"/>
    </xf>
    <xf numFmtId="0" fontId="15" fillId="7" borderId="0" xfId="0" applyFont="1" applyFill="1" applyAlignment="1">
      <alignment horizontal="center" vertical="top"/>
    </xf>
    <xf numFmtId="0" fontId="16" fillId="7"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9" fillId="3" borderId="7" xfId="0" applyFont="1" applyFill="1" applyBorder="1" applyAlignment="1">
      <alignment horizontal="center" vertical="center"/>
    </xf>
    <xf numFmtId="0" fontId="19"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7" fillId="7" borderId="0" xfId="33" applyFill="1" applyBorder="1" applyAlignment="1">
      <alignment horizontal="left" wrapText="1"/>
    </xf>
    <xf numFmtId="0" fontId="20" fillId="0" borderId="14" xfId="32" applyFont="1" applyBorder="1" applyAlignment="1">
      <alignment horizontal="left" vertical="center" wrapText="1" indent="1"/>
    </xf>
    <xf numFmtId="0" fontId="20" fillId="0" borderId="10" xfId="32" applyFont="1" applyBorder="1" applyAlignment="1">
      <alignment horizontal="left" vertical="center" wrapText="1" indent="1"/>
    </xf>
    <xf numFmtId="0" fontId="20" fillId="0" borderId="15" xfId="32" applyFont="1" applyBorder="1" applyAlignment="1">
      <alignment horizontal="left" vertical="center" wrapText="1" indent="1"/>
    </xf>
    <xf numFmtId="0" fontId="1" fillId="0" borderId="0" xfId="34" applyAlignment="1">
      <alignment horizontal="left" vertical="center" wrapText="1"/>
    </xf>
    <xf numFmtId="0" fontId="14" fillId="0" borderId="0" xfId="34" applyFont="1" applyAlignment="1">
      <alignment horizontal="left" vertical="center" wrapText="1"/>
    </xf>
    <xf numFmtId="0" fontId="3" fillId="5" borderId="1" xfId="34" applyFont="1" applyFill="1" applyBorder="1" applyAlignment="1">
      <alignment horizontal="center" vertical="center" wrapText="1"/>
    </xf>
    <xf numFmtId="0" fontId="3" fillId="5" borderId="2" xfId="34" applyFont="1" applyFill="1" applyBorder="1" applyAlignment="1">
      <alignment horizontal="center" vertical="center" wrapText="1"/>
    </xf>
    <xf numFmtId="0" fontId="3" fillId="5" borderId="5" xfId="34" applyFont="1" applyFill="1" applyBorder="1" applyAlignment="1">
      <alignment horizontal="center" vertical="center" wrapText="1"/>
    </xf>
    <xf numFmtId="0" fontId="13" fillId="2" borderId="8" xfId="34" applyFont="1" applyFill="1" applyBorder="1" applyAlignment="1">
      <alignment horizontal="center"/>
    </xf>
    <xf numFmtId="0" fontId="13" fillId="2" borderId="6" xfId="34" applyFont="1" applyFill="1" applyBorder="1" applyAlignment="1">
      <alignment horizontal="center"/>
    </xf>
    <xf numFmtId="0" fontId="11" fillId="2" borderId="3" xfId="36" applyFont="1" applyFill="1" applyBorder="1" applyAlignment="1">
      <alignment horizontal="center" vertical="center" wrapText="1"/>
    </xf>
    <xf numFmtId="0" fontId="11" fillId="2" borderId="4" xfId="36" applyFont="1" applyFill="1" applyBorder="1" applyAlignment="1">
      <alignment horizontal="center" vertical="center" wrapText="1"/>
    </xf>
    <xf numFmtId="0" fontId="12" fillId="3" borderId="11" xfId="37" applyFont="1" applyFill="1" applyBorder="1" applyAlignment="1">
      <alignment horizontal="center" vertical="center" wrapText="1"/>
    </xf>
    <xf numFmtId="0" fontId="12" fillId="3" borderId="12" xfId="37" applyFont="1" applyFill="1" applyBorder="1" applyAlignment="1">
      <alignment horizontal="center" vertical="center" wrapText="1"/>
    </xf>
    <xf numFmtId="0" fontId="2" fillId="0" borderId="8" xfId="31" applyFont="1"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4" fillId="0" borderId="0" xfId="0" applyFont="1" applyAlignment="1">
      <alignment horizontal="left"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3" xfId="22" applyFont="1" applyFill="1" applyBorder="1" applyAlignment="1">
      <alignment horizontal="center" vertical="center" wrapText="1"/>
    </xf>
    <xf numFmtId="0" fontId="11" fillId="2" borderId="4" xfId="22" applyFont="1" applyFill="1" applyBorder="1" applyAlignment="1">
      <alignment horizontal="center" vertical="center" wrapText="1"/>
    </xf>
    <xf numFmtId="0" fontId="12" fillId="3" borderId="11" xfId="23" applyFont="1" applyFill="1" applyBorder="1" applyAlignment="1">
      <alignment horizontal="center" vertical="center" wrapText="1"/>
    </xf>
    <xf numFmtId="0" fontId="12" fillId="3" borderId="12" xfId="23" applyFont="1" applyFill="1" applyBorder="1" applyAlignment="1">
      <alignment horizontal="center" vertical="center" wrapText="1"/>
    </xf>
    <xf numFmtId="0" fontId="0" fillId="0" borderId="0" xfId="0" applyAlignment="1">
      <alignment horizontal="left" vertical="top" wrapText="1"/>
    </xf>
    <xf numFmtId="0" fontId="10" fillId="2" borderId="8" xfId="0" applyFont="1" applyFill="1" applyBorder="1" applyAlignment="1">
      <alignment horizontal="center"/>
    </xf>
    <xf numFmtId="0" fontId="10" fillId="2" borderId="6" xfId="0" applyFont="1" applyFill="1" applyBorder="1" applyAlignment="1">
      <alignment horizontal="center"/>
    </xf>
    <xf numFmtId="0" fontId="12" fillId="3" borderId="11" xfId="23" applyFont="1" applyFill="1" applyBorder="1" applyAlignment="1">
      <alignment horizontal="center" wrapText="1"/>
    </xf>
    <xf numFmtId="0" fontId="12" fillId="3" borderId="12" xfId="23" applyFont="1" applyFill="1" applyBorder="1" applyAlignment="1">
      <alignment horizontal="center" wrapText="1"/>
    </xf>
    <xf numFmtId="0" fontId="0" fillId="0" borderId="16" xfId="0" applyBorder="1" applyAlignment="1">
      <alignment horizontal="center" vertical="center"/>
    </xf>
    <xf numFmtId="0" fontId="0" fillId="8" borderId="17" xfId="0" applyFill="1" applyBorder="1" applyAlignment="1">
      <alignment horizontal="center" vertical="center"/>
    </xf>
    <xf numFmtId="0" fontId="0" fillId="0" borderId="17" xfId="0" applyBorder="1" applyAlignment="1">
      <alignment horizontal="center" vertical="center"/>
    </xf>
    <xf numFmtId="0" fontId="0" fillId="8" borderId="18" xfId="0" applyFill="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cellXfs>
  <cellStyles count="45">
    <cellStyle name="Besuchter Hyperlink" xfId="15" builtinId="9" hidden="1"/>
    <cellStyle name="Besuchter Hyperlink" xfId="13" builtinId="9" hidden="1"/>
    <cellStyle name="Hyperlink" xfId="33" xr:uid="{587640D4-0B5C-45D7-9EE6-5ADA32E8D860}"/>
    <cellStyle name="Link" xfId="14" builtinId="8" hidden="1"/>
    <cellStyle name="Link" xfId="12" builtinId="8" hidden="1"/>
    <cellStyle name="Link" xfId="32" builtinId="8"/>
    <cellStyle name="Standard" xfId="0" builtinId="0"/>
    <cellStyle name="Standard 10 2" xfId="1" xr:uid="{00000000-0005-0000-0000-000005000000}"/>
    <cellStyle name="Standard 18 2" xfId="16" xr:uid="{00000000-0005-0000-0000-000006000000}"/>
    <cellStyle name="Standard 2" xfId="2" xr:uid="{00000000-0005-0000-0000-000007000000}"/>
    <cellStyle name="Standard 21 2" xfId="7" xr:uid="{00000000-0005-0000-0000-000008000000}"/>
    <cellStyle name="Standard 24 2" xfId="31" xr:uid="{00000000-0005-0000-0000-000009000000}"/>
    <cellStyle name="Standard 3" xfId="34" xr:uid="{311D6E8C-7521-465A-9B07-7FA7FCF1D5C4}"/>
    <cellStyle name="style1430204880206" xfId="24" xr:uid="{00000000-0005-0000-0000-00000A000000}"/>
    <cellStyle name="style1430204880206 2" xfId="38" xr:uid="{24C5ECF9-B89D-4712-90C8-700F0A190C36}"/>
    <cellStyle name="style1430204880924" xfId="28" xr:uid="{00000000-0005-0000-0000-00000B000000}"/>
    <cellStyle name="style1430204880924 2" xfId="42" xr:uid="{816286DD-8FC9-42A8-B467-920F19180BDE}"/>
    <cellStyle name="style1430204880940" xfId="25" xr:uid="{00000000-0005-0000-0000-00000C000000}"/>
    <cellStyle name="style1430204880940 2" xfId="39" xr:uid="{8A4766AE-35E0-4101-ACD1-B935ADCD7285}"/>
    <cellStyle name="style1430204881096" xfId="23" xr:uid="{00000000-0005-0000-0000-00000D000000}"/>
    <cellStyle name="style1430204881096 2" xfId="37" xr:uid="{50346CA2-905E-4B0C-B266-BA80EB9F3B0E}"/>
    <cellStyle name="style1430204881268" xfId="21" xr:uid="{00000000-0005-0000-0000-00000E000000}"/>
    <cellStyle name="style1430204881268 2" xfId="35" xr:uid="{9F730820-B118-4D22-8894-E2212230DAA8}"/>
    <cellStyle name="style1430204881346" xfId="22" xr:uid="{00000000-0005-0000-0000-00000F000000}"/>
    <cellStyle name="style1430204881346 2" xfId="36" xr:uid="{4ED1EF43-60E9-487A-A4AE-E6F82F44DA03}"/>
    <cellStyle name="style1490087193763" xfId="20" xr:uid="{00000000-0005-0000-0000-000010000000}"/>
    <cellStyle name="style1490087193826" xfId="19" xr:uid="{00000000-0005-0000-0000-000011000000}"/>
    <cellStyle name="style1490087193997" xfId="18" xr:uid="{00000000-0005-0000-0000-000012000000}"/>
    <cellStyle name="style1490087194075" xfId="17" xr:uid="{00000000-0005-0000-0000-000013000000}"/>
    <cellStyle name="style1490087704425" xfId="11" xr:uid="{00000000-0005-0000-0000-000014000000}"/>
    <cellStyle name="style1490087704472" xfId="10" xr:uid="{00000000-0005-0000-0000-000015000000}"/>
    <cellStyle name="style1490087704581" xfId="9" xr:uid="{00000000-0005-0000-0000-000016000000}"/>
    <cellStyle name="style1490087704628" xfId="8" xr:uid="{00000000-0005-0000-0000-000017000000}"/>
    <cellStyle name="style1490109065979" xfId="5" xr:uid="{00000000-0005-0000-0000-000018000000}"/>
    <cellStyle name="style1490109066025" xfId="6" xr:uid="{00000000-0005-0000-0000-000019000000}"/>
    <cellStyle name="style1490109066120" xfId="3" xr:uid="{00000000-0005-0000-0000-00001A000000}"/>
    <cellStyle name="style1490109066167" xfId="4" xr:uid="{00000000-0005-0000-0000-00001B000000}"/>
    <cellStyle name="style1490185103805" xfId="30" xr:uid="{00000000-0005-0000-0000-00001C000000}"/>
    <cellStyle name="style1490185103805 2" xfId="44" xr:uid="{0DAC5238-26DE-4D77-83A8-069B386945C7}"/>
    <cellStyle name="style1490185103915" xfId="29" xr:uid="{00000000-0005-0000-0000-00001D000000}"/>
    <cellStyle name="style1490185103915 2" xfId="43" xr:uid="{BDB11667-32A7-457F-8CC5-C39E331B2461}"/>
    <cellStyle name="style1490185103977" xfId="27" xr:uid="{00000000-0005-0000-0000-00001E000000}"/>
    <cellStyle name="style1490185103977 2" xfId="41" xr:uid="{77CDDB9E-7E46-4AE3-A7C6-C90D53391960}"/>
    <cellStyle name="style1490185104086" xfId="26" xr:uid="{00000000-0005-0000-0000-00001F000000}"/>
    <cellStyle name="style1490185104086 2" xfId="40" xr:uid="{8E510C36-0A47-46F3-866D-53248A5EDFBE}"/>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13</xdr:col>
      <xdr:colOff>381000</xdr:colOff>
      <xdr:row>70</xdr:row>
      <xdr:rowOff>40988</xdr:rowOff>
    </xdr:to>
    <xdr:pic>
      <xdr:nvPicPr>
        <xdr:cNvPr id="2" name="Bild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400" y="12700"/>
          <a:ext cx="11087100" cy="14252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13</xdr:col>
      <xdr:colOff>317500</xdr:colOff>
      <xdr:row>70</xdr:row>
      <xdr:rowOff>2170</xdr:rowOff>
    </xdr:to>
    <xdr:pic>
      <xdr:nvPicPr>
        <xdr:cNvPr id="3" name="Bild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12700"/>
          <a:ext cx="11049000" cy="14200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382E-2916-4A05-84CE-DA600A725143}">
  <sheetPr>
    <tabColor rgb="FF00B0F0"/>
  </sheetPr>
  <dimension ref="A1:L23"/>
  <sheetViews>
    <sheetView tabSelected="1" workbookViewId="0">
      <selection activeCell="N14" sqref="N14"/>
    </sheetView>
  </sheetViews>
  <sheetFormatPr defaultColWidth="11" defaultRowHeight="15.6"/>
  <cols>
    <col min="1" max="1" width="4.375" customWidth="1"/>
    <col min="3" max="3" width="9.125" customWidth="1"/>
    <col min="5" max="5" width="8.875" customWidth="1"/>
    <col min="11" max="11" width="75.625" customWidth="1"/>
    <col min="12" max="12" width="5.5" customWidth="1"/>
  </cols>
  <sheetData>
    <row r="1" spans="1:12" ht="33" customHeight="1">
      <c r="A1" s="57"/>
      <c r="B1" s="57"/>
      <c r="C1" s="57"/>
      <c r="D1" s="57"/>
      <c r="E1" s="57"/>
      <c r="F1" s="57"/>
      <c r="G1" s="57"/>
      <c r="H1" s="57"/>
      <c r="I1" s="57"/>
      <c r="J1" s="57"/>
      <c r="K1" s="57"/>
      <c r="L1" s="57"/>
    </row>
    <row r="2" spans="1:12">
      <c r="A2" s="57"/>
      <c r="B2" s="108" t="s">
        <v>0</v>
      </c>
      <c r="C2" s="109"/>
      <c r="D2" s="109"/>
      <c r="E2" s="109"/>
      <c r="F2" s="109"/>
      <c r="G2" s="109"/>
      <c r="H2" s="109"/>
      <c r="I2" s="109"/>
      <c r="J2" s="109"/>
      <c r="K2" s="109"/>
      <c r="L2" s="57"/>
    </row>
    <row r="3" spans="1:12" ht="24" customHeight="1">
      <c r="A3" s="57"/>
      <c r="B3" s="109"/>
      <c r="C3" s="109"/>
      <c r="D3" s="109"/>
      <c r="E3" s="109"/>
      <c r="F3" s="109"/>
      <c r="G3" s="109"/>
      <c r="H3" s="109"/>
      <c r="I3" s="109"/>
      <c r="J3" s="109"/>
      <c r="K3" s="109"/>
      <c r="L3" s="57"/>
    </row>
    <row r="4" spans="1:12">
      <c r="A4" s="57"/>
      <c r="B4" s="110" t="s">
        <v>1</v>
      </c>
      <c r="C4" s="111"/>
      <c r="D4" s="111"/>
      <c r="E4" s="111"/>
      <c r="F4" s="111"/>
      <c r="G4" s="111"/>
      <c r="H4" s="111"/>
      <c r="I4" s="111"/>
      <c r="J4" s="111"/>
      <c r="K4" s="111"/>
      <c r="L4" s="57"/>
    </row>
    <row r="5" spans="1:12" ht="39.950000000000003" customHeight="1">
      <c r="A5" s="57"/>
      <c r="B5" s="111"/>
      <c r="C5" s="111"/>
      <c r="D5" s="111"/>
      <c r="E5" s="111"/>
      <c r="F5" s="111"/>
      <c r="G5" s="111"/>
      <c r="H5" s="111"/>
      <c r="I5" s="111"/>
      <c r="J5" s="111"/>
      <c r="K5" s="111"/>
      <c r="L5" s="57"/>
    </row>
    <row r="6" spans="1:12">
      <c r="A6" s="57"/>
      <c r="B6" s="112" t="s">
        <v>2</v>
      </c>
      <c r="C6" s="112"/>
      <c r="D6" s="112" t="s">
        <v>3</v>
      </c>
      <c r="E6" s="114"/>
      <c r="F6" s="112" t="s">
        <v>4</v>
      </c>
      <c r="G6" s="112"/>
      <c r="H6" s="112"/>
      <c r="I6" s="112"/>
      <c r="J6" s="112"/>
      <c r="K6" s="112"/>
      <c r="L6" s="57"/>
    </row>
    <row r="7" spans="1:12">
      <c r="A7" s="57"/>
      <c r="B7" s="113"/>
      <c r="C7" s="113"/>
      <c r="D7" s="114"/>
      <c r="E7" s="114"/>
      <c r="F7" s="113"/>
      <c r="G7" s="113"/>
      <c r="H7" s="113"/>
      <c r="I7" s="113"/>
      <c r="J7" s="113"/>
      <c r="K7" s="113"/>
      <c r="L7" s="57"/>
    </row>
    <row r="8" spans="1:12" ht="33.75" customHeight="1">
      <c r="A8" s="57"/>
      <c r="B8" s="95">
        <v>2023</v>
      </c>
      <c r="C8" s="148"/>
      <c r="D8" s="96" t="s">
        <v>5</v>
      </c>
      <c r="E8" s="96"/>
      <c r="F8" s="92" t="s">
        <v>6</v>
      </c>
      <c r="G8" s="93"/>
      <c r="H8" s="93"/>
      <c r="I8" s="93"/>
      <c r="J8" s="93"/>
      <c r="K8" s="94"/>
      <c r="L8" s="57"/>
    </row>
    <row r="9" spans="1:12" ht="33.75" customHeight="1">
      <c r="A9" s="57"/>
      <c r="B9" s="104">
        <v>2022</v>
      </c>
      <c r="C9" s="149"/>
      <c r="D9" s="153"/>
      <c r="E9" s="97"/>
      <c r="F9" s="101" t="s">
        <v>7</v>
      </c>
      <c r="G9" s="102"/>
      <c r="H9" s="102"/>
      <c r="I9" s="102"/>
      <c r="J9" s="102"/>
      <c r="K9" s="103"/>
      <c r="L9" s="57"/>
    </row>
    <row r="10" spans="1:12" ht="33" customHeight="1">
      <c r="A10" s="57"/>
      <c r="B10" s="91">
        <v>2021</v>
      </c>
      <c r="C10" s="150"/>
      <c r="D10" s="153"/>
      <c r="E10" s="97"/>
      <c r="F10" s="105" t="s">
        <v>8</v>
      </c>
      <c r="G10" s="106"/>
      <c r="H10" s="106"/>
      <c r="I10" s="106"/>
      <c r="J10" s="106"/>
      <c r="K10" s="107"/>
      <c r="L10" s="57"/>
    </row>
    <row r="11" spans="1:12" ht="33" customHeight="1">
      <c r="A11" s="57"/>
      <c r="B11" s="104">
        <v>2020</v>
      </c>
      <c r="C11" s="149"/>
      <c r="D11" s="153"/>
      <c r="E11" s="97"/>
      <c r="F11" s="101" t="s">
        <v>9</v>
      </c>
      <c r="G11" s="102"/>
      <c r="H11" s="102"/>
      <c r="I11" s="102"/>
      <c r="J11" s="102"/>
      <c r="K11" s="103"/>
      <c r="L11" s="57"/>
    </row>
    <row r="12" spans="1:12" ht="33.75" customHeight="1">
      <c r="A12" s="57"/>
      <c r="B12" s="91">
        <v>2019</v>
      </c>
      <c r="C12" s="150"/>
      <c r="D12" s="153"/>
      <c r="E12" s="97"/>
      <c r="F12" s="105" t="s">
        <v>10</v>
      </c>
      <c r="G12" s="106"/>
      <c r="H12" s="106"/>
      <c r="I12" s="106"/>
      <c r="J12" s="106"/>
      <c r="K12" s="107"/>
      <c r="L12" s="57"/>
    </row>
    <row r="13" spans="1:12" ht="34.5" customHeight="1">
      <c r="A13" s="57"/>
      <c r="B13" s="104">
        <v>2018</v>
      </c>
      <c r="C13" s="149"/>
      <c r="D13" s="153"/>
      <c r="E13" s="97"/>
      <c r="F13" s="101" t="s">
        <v>11</v>
      </c>
      <c r="G13" s="102"/>
      <c r="H13" s="102"/>
      <c r="I13" s="102"/>
      <c r="J13" s="102"/>
      <c r="K13" s="103"/>
      <c r="L13" s="57"/>
    </row>
    <row r="14" spans="1:12" ht="33" customHeight="1">
      <c r="A14" s="57"/>
      <c r="B14" s="91">
        <v>2017</v>
      </c>
      <c r="C14" s="150"/>
      <c r="D14" s="153"/>
      <c r="E14" s="97"/>
      <c r="F14" s="105" t="s">
        <v>12</v>
      </c>
      <c r="G14" s="106"/>
      <c r="H14" s="106"/>
      <c r="I14" s="106"/>
      <c r="J14" s="106"/>
      <c r="K14" s="107"/>
      <c r="L14" s="57"/>
    </row>
    <row r="15" spans="1:12" ht="33" customHeight="1">
      <c r="A15" s="57"/>
      <c r="B15" s="104">
        <v>2016</v>
      </c>
      <c r="C15" s="149"/>
      <c r="D15" s="153"/>
      <c r="E15" s="97"/>
      <c r="F15" s="101" t="s">
        <v>13</v>
      </c>
      <c r="G15" s="102"/>
      <c r="H15" s="102"/>
      <c r="I15" s="102"/>
      <c r="J15" s="102"/>
      <c r="K15" s="103"/>
      <c r="L15" s="57"/>
    </row>
    <row r="16" spans="1:12" ht="33" customHeight="1">
      <c r="A16" s="57"/>
      <c r="B16" s="91">
        <v>2015</v>
      </c>
      <c r="C16" s="150"/>
      <c r="D16" s="153"/>
      <c r="E16" s="97"/>
      <c r="F16" s="105" t="s">
        <v>14</v>
      </c>
      <c r="G16" s="106"/>
      <c r="H16" s="106"/>
      <c r="I16" s="106"/>
      <c r="J16" s="106"/>
      <c r="K16" s="107"/>
      <c r="L16" s="58"/>
    </row>
    <row r="17" spans="1:12" ht="32.25" customHeight="1">
      <c r="A17" s="57"/>
      <c r="B17" s="100">
        <v>2014</v>
      </c>
      <c r="C17" s="151"/>
      <c r="D17" s="154"/>
      <c r="E17" s="99"/>
      <c r="F17" s="101" t="s">
        <v>15</v>
      </c>
      <c r="G17" s="102"/>
      <c r="H17" s="102"/>
      <c r="I17" s="102"/>
      <c r="J17" s="102"/>
      <c r="K17" s="103"/>
      <c r="L17" s="57"/>
    </row>
    <row r="18" spans="1:12" ht="32.25" customHeight="1">
      <c r="A18" s="57"/>
      <c r="B18" s="91">
        <v>2023</v>
      </c>
      <c r="C18" s="150"/>
      <c r="D18" s="96" t="s">
        <v>16</v>
      </c>
      <c r="E18" s="96"/>
      <c r="F18" s="92" t="s">
        <v>17</v>
      </c>
      <c r="G18" s="93"/>
      <c r="H18" s="93"/>
      <c r="I18" s="93"/>
      <c r="J18" s="93"/>
      <c r="K18" s="94"/>
      <c r="L18" s="57"/>
    </row>
    <row r="19" spans="1:12" ht="32.25" customHeight="1">
      <c r="A19" s="57"/>
      <c r="B19" s="104">
        <v>2022</v>
      </c>
      <c r="C19" s="149"/>
      <c r="D19" s="153"/>
      <c r="E19" s="97"/>
      <c r="F19" s="101" t="s">
        <v>18</v>
      </c>
      <c r="G19" s="102"/>
      <c r="H19" s="102"/>
      <c r="I19" s="102"/>
      <c r="J19" s="102"/>
      <c r="K19" s="103"/>
      <c r="L19" s="57"/>
    </row>
    <row r="20" spans="1:12" ht="32.25" customHeight="1">
      <c r="A20" s="57"/>
      <c r="B20" s="91">
        <v>2021</v>
      </c>
      <c r="C20" s="150"/>
      <c r="D20" s="153"/>
      <c r="E20" s="97"/>
      <c r="F20" s="105" t="s">
        <v>19</v>
      </c>
      <c r="G20" s="106"/>
      <c r="H20" s="106"/>
      <c r="I20" s="106"/>
      <c r="J20" s="106"/>
      <c r="K20" s="107"/>
      <c r="L20" s="57"/>
    </row>
    <row r="21" spans="1:12" ht="30.75" customHeight="1">
      <c r="A21" s="57"/>
      <c r="B21" s="104">
        <v>2020</v>
      </c>
      <c r="C21" s="149"/>
      <c r="D21" s="153"/>
      <c r="E21" s="97"/>
      <c r="F21" s="101" t="s">
        <v>20</v>
      </c>
      <c r="G21" s="102"/>
      <c r="H21" s="102"/>
      <c r="I21" s="102"/>
      <c r="J21" s="102"/>
      <c r="K21" s="103"/>
      <c r="L21" s="58"/>
    </row>
    <row r="22" spans="1:12" ht="33" customHeight="1">
      <c r="A22" s="57"/>
      <c r="B22" s="98">
        <v>2019</v>
      </c>
      <c r="C22" s="152"/>
      <c r="D22" s="154"/>
      <c r="E22" s="99"/>
      <c r="F22" s="116" t="s">
        <v>21</v>
      </c>
      <c r="G22" s="117"/>
      <c r="H22" s="117"/>
      <c r="I22" s="117"/>
      <c r="J22" s="117"/>
      <c r="K22" s="118"/>
      <c r="L22" s="57"/>
    </row>
    <row r="23" spans="1:12" ht="33" customHeight="1">
      <c r="A23" s="57"/>
      <c r="B23" s="57"/>
      <c r="C23" s="57"/>
      <c r="D23" s="57"/>
      <c r="E23" s="57"/>
      <c r="F23" s="115"/>
      <c r="G23" s="115"/>
      <c r="H23" s="115"/>
      <c r="I23" s="115"/>
      <c r="J23" s="115"/>
      <c r="K23" s="115"/>
      <c r="L23" s="57"/>
    </row>
  </sheetData>
  <mergeCells count="38">
    <mergeCell ref="B9:C9"/>
    <mergeCell ref="B19:C19"/>
    <mergeCell ref="B11:C11"/>
    <mergeCell ref="F11:K11"/>
    <mergeCell ref="B12:C12"/>
    <mergeCell ref="F12:K12"/>
    <mergeCell ref="F9:K9"/>
    <mergeCell ref="F19:K19"/>
    <mergeCell ref="B10:C10"/>
    <mergeCell ref="F10:K10"/>
    <mergeCell ref="B16:C16"/>
    <mergeCell ref="F16:K16"/>
    <mergeCell ref="F23:K23"/>
    <mergeCell ref="B21:C21"/>
    <mergeCell ref="F21:K21"/>
    <mergeCell ref="B22:C22"/>
    <mergeCell ref="F22:K22"/>
    <mergeCell ref="B2:K3"/>
    <mergeCell ref="B4:K5"/>
    <mergeCell ref="B6:C7"/>
    <mergeCell ref="D6:E7"/>
    <mergeCell ref="F6:K7"/>
    <mergeCell ref="B18:C18"/>
    <mergeCell ref="F18:K18"/>
    <mergeCell ref="D18:E22"/>
    <mergeCell ref="B8:C8"/>
    <mergeCell ref="F8:K8"/>
    <mergeCell ref="D8:E17"/>
    <mergeCell ref="B17:C17"/>
    <mergeCell ref="F17:K17"/>
    <mergeCell ref="B13:C13"/>
    <mergeCell ref="F13:K13"/>
    <mergeCell ref="B14:C14"/>
    <mergeCell ref="F14:K14"/>
    <mergeCell ref="B15:C15"/>
    <mergeCell ref="F15:K15"/>
    <mergeCell ref="B20:C20"/>
    <mergeCell ref="F20:K20"/>
  </mergeCells>
  <hyperlinks>
    <hyperlink ref="F11:K11" location="'01.03.2020 | mit Horten'!A1" display="Tab74_i27_lm21: Befristet beschäftigte pädagogisch Tätige* in Kindertageseinrichtungen (mit Horten und Hortgruppen) in den Bundesländern am 01.03.2020 (Anzahl; Anteil in %)" xr:uid="{C15BA9BC-2CEA-49A7-ACCA-4BF066AFD797}"/>
    <hyperlink ref="F12:K12" location="'01.03.2019 | mit Horten'!A1" display="Tab74_i27_lm20: Befristet beschäftigte pädagogisch Tätige* in Kindertageseinrichtungen (mit Horten und Hortgruppen) in den Bundesländern am 01.03.2019 (Anzahl; Anteil in %)" xr:uid="{3DFB060C-EB18-4724-BA97-E4A2F027A197}"/>
    <hyperlink ref="F13:K13" location="'01.03.2018 | mit Horten'!A1" display="Tab74_i27_lm19: Befristet beschäftigte pädagogisch Tätige* in Kindertageseinrichtungen (mit Horten und Hortgruppen) in den Bundesländern am 01.03.2018 (Anzahl; Anteil in %)" xr:uid="{4B0901A7-DE38-48E8-8FA8-19E5D0F8FB7E}"/>
    <hyperlink ref="F14:K14" location="'01.03.2017 | mit Horten'!A1" display="Tab74_i27_lm18: Befristet beschäftigte pädagogisch Tätige* in Kindertageseinrichtungen (mit Horten und Hortgruppen) in den Bundesländern am 01.03.2017 (Anzahl; Anteil in %)" xr:uid="{740C1619-B4EE-4EA0-B353-23D345440803}"/>
    <hyperlink ref="F15:K15" location="'01.03.2016 | mit Horten'!A1" display="Tab74_i27_lm17: Befristet beschäftigte pädagogisch Tätige* in Kindertageseinrichtungen (mit Horten und Hortgruppen) in den Bundesländern am 01.03.2016 (Anzahl; Anteil in %)" xr:uid="{204A01BF-A065-4926-B32B-33E325852E14}"/>
    <hyperlink ref="F16:K16" location="'01.03.2015'!A1" display="Tab.74_LM16: Befristet beschäftigte pädagogisch Tätige* in Kindertageseinrichtungen in den Bundesländern am 01.03.2015 (Anzahl; Anteil in %)" xr:uid="{255C5054-8B28-4531-AAE3-590443833959}"/>
    <hyperlink ref="F17:K17" location="'01.03.2014'!A1" display="Tab.74_LR15: Befristet beschäftigte pädagogisch Tätige* in Kindertageseinrichtungen in den Bundesländern am 01.03.2014 (Anzahl; Anteil in %)" xr:uid="{BA77149F-9D07-49C5-BE86-17DD5A8E74FC}"/>
    <hyperlink ref="F21:K21" location="'01.03.2020 | ohne Horte'!A1" display="Tab74oh_i27oh_lm21: Befristet beschäftigte pädagogisch Tätige* in Kindertageseinrichtungen (ohne Horte und Hortgruppen) in den Bundesländern am 01.03.2020 (Anzahl; Anteil in %)" xr:uid="{D5352583-FA3F-44D7-9466-FA1EA3266BFA}"/>
    <hyperlink ref="F22:K22" location="'01.03.2019 | ohne Horte'!A1" display="Tab74oh_i27oh_lm20: Befristet beschäftigte pädagogisch Tätige* in Kindertageseinrichtungen (ohne Horte und Hortgruppen) in den Bundesländern am 01.03.2019 (Anzahl; Anteil in %)" xr:uid="{7665B4EF-54D0-43B1-8E0E-A6CB473358CF}"/>
    <hyperlink ref="F10" location="'01.03.2021 | mit Horten'!A1" display="Tab74_i27_lm22: Befristet beschäftigte pädagogisch Tätige* in Kindertageseinrichtungen (mit Horten und Hortgruppen) in den Bundesländern am 01.03.2021** (Anzahl; Anteil in %)" xr:uid="{5CC7EBE8-C447-4192-86B0-170F0BE4FF46}"/>
    <hyperlink ref="F20" location="'01.03.2021 | ohne Horte '!A1" display="Tab74oh_i27oh_lm22: Befristet beschäftigte pädagogisch Tätige* in Kindertageseinrichtungen (ohne Horte und Hortgruppen) in den Bundesländern am 01.03.2021** (Anzahl; Anteil in %)" xr:uid="{B6831E18-1CF9-4E2B-A76E-FDD20873EC18}"/>
    <hyperlink ref="F9" location="'01.03.2022 | mit Horten'!A1" display="Tab74_i27_lm23: Befristet beschäftigte pädagogisch Tätige* in Kindertageseinrichtungen (mit Horten und Hortgruppen) in den Bundesländern am 01.03.2022 (Anzahl; Anteil in %)" xr:uid="{AF5C8CFC-8D42-4C93-9B47-62C71949D665}"/>
    <hyperlink ref="F19" location="'01.03.2022 | ohne Horte '!A1" display="Tab74oh_i27oh_lm23: Befristet beschäftigte pädagogisch Tätige* in Kindertageseinrichtungen (ohne Horte und Hortgruppen) in den Bundesländern am 01.03.2022 (Anzahl; Anteil in %)" xr:uid="{8F49EC27-1BD2-406A-BB9C-AC92EAE3F29A}"/>
    <hyperlink ref="F18" location="'01.03.2022 | ohne Horte '!A1" display="Tab74oh_i27oh_lm23: Befristet beschäftigte pädagogisch Tätige* in Kindertageseinrichtungen (ohne Horte und Hortgruppen) in den Bundesländern am 01.03.2022 (Anzahl; Anteil in %)" xr:uid="{7592D003-8299-401F-A3FD-71A406BA516A}"/>
    <hyperlink ref="F8" location="'01.03.2022 | mit Horten'!A1" display="Tab74_i27_lm23: Befristet beschäftigte pädagogisch Tätige* in Kindertageseinrichtungen (mit Horten und Hortgruppen) in den Bundesländern am 01.03.2022 (Anzahl; Anteil in %)" xr:uid="{051A6D84-DE20-4546-9BD7-F7248F307EC8}"/>
    <hyperlink ref="F18:K18" location="'01.03.2023 | ohne Horte'!A1" display="Tab74oh_i27oh_lm24: Befristet beschäftigte pädagogisch Tätige* in Kindertageseinrichtungen (ohne Horte und Hortgruppen) in den Bundesländern am 01.03.2023 (Anzahl; Anteil in %)" xr:uid="{21778158-BED1-4474-80E1-5A1532236BD1}"/>
    <hyperlink ref="F8:K8" location="'01.03.2023 | mit Horten'!A1" display="Tab74_i27_lm24: Befristet beschäftigte pädagogisch Tätige* in Kindertageseinrichtungen (mit Horten und Hortgruppen) in den Bundesländern am 01.03.2023 (Anzahl; Anteil in %)" xr:uid="{8664F47F-1E58-4A09-8123-BB5ABB67EC98}"/>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6"/>
  <sheetViews>
    <sheetView zoomScale="81" workbookViewId="0">
      <selection activeCell="B2" sqref="B2:E2"/>
    </sheetView>
  </sheetViews>
  <sheetFormatPr defaultColWidth="11" defaultRowHeight="15.6"/>
  <cols>
    <col min="2" max="2" width="26" customWidth="1"/>
    <col min="3" max="5" width="30.875" customWidth="1"/>
    <col min="6" max="11" width="25.875" customWidth="1"/>
    <col min="12" max="15" width="20.875" customWidth="1"/>
    <col min="16" max="19" width="15.875" customWidth="1"/>
  </cols>
  <sheetData>
    <row r="1" spans="2:21" ht="16.5" customHeight="1">
      <c r="F1" s="3"/>
      <c r="G1" s="3"/>
      <c r="H1" s="3"/>
      <c r="I1" s="3"/>
      <c r="J1" s="3"/>
      <c r="K1" s="3"/>
      <c r="L1" s="1"/>
      <c r="M1" s="1"/>
      <c r="N1" s="1"/>
      <c r="O1" s="1"/>
    </row>
    <row r="2" spans="2:21" ht="30.75" customHeight="1">
      <c r="B2" s="133" t="s">
        <v>10</v>
      </c>
      <c r="C2" s="133"/>
      <c r="D2" s="133"/>
      <c r="E2" s="133"/>
      <c r="F2" s="2"/>
      <c r="G2" s="2"/>
      <c r="H2" s="2"/>
      <c r="I2" s="2"/>
      <c r="J2" s="2"/>
      <c r="K2" s="2"/>
      <c r="L2" s="2"/>
      <c r="M2" s="2"/>
      <c r="N2" s="2"/>
      <c r="O2" s="2"/>
      <c r="P2" s="2"/>
      <c r="Q2" s="2"/>
      <c r="R2" s="2"/>
      <c r="S2" s="2"/>
      <c r="T2" s="2"/>
      <c r="U2" s="2"/>
    </row>
    <row r="3" spans="2:21">
      <c r="B3" s="134" t="s">
        <v>22</v>
      </c>
      <c r="C3" s="144" t="s">
        <v>61</v>
      </c>
      <c r="D3" s="144"/>
      <c r="E3" s="145"/>
      <c r="G3" s="2"/>
      <c r="H3" s="2"/>
      <c r="I3" s="2"/>
      <c r="J3" s="2"/>
      <c r="K3" s="2"/>
      <c r="L3" s="2"/>
      <c r="M3" s="2"/>
      <c r="N3" s="2"/>
      <c r="O3" s="2"/>
      <c r="P3" s="2"/>
      <c r="Q3" s="2"/>
      <c r="R3" s="2"/>
      <c r="S3" s="2"/>
      <c r="T3" s="2"/>
      <c r="U3" s="2"/>
    </row>
    <row r="4" spans="2:21">
      <c r="B4" s="135"/>
      <c r="C4" s="8" t="s">
        <v>24</v>
      </c>
      <c r="D4" s="139" t="s">
        <v>25</v>
      </c>
      <c r="E4" s="140"/>
    </row>
    <row r="5" spans="2:21">
      <c r="B5" s="136"/>
      <c r="C5" s="141" t="s">
        <v>26</v>
      </c>
      <c r="D5" s="142"/>
      <c r="E5" s="53" t="s">
        <v>27</v>
      </c>
    </row>
    <row r="6" spans="2:21" ht="20.100000000000001" customHeight="1">
      <c r="B6" s="4" t="s">
        <v>28</v>
      </c>
      <c r="C6" s="33">
        <v>88938</v>
      </c>
      <c r="D6" s="34">
        <v>12735</v>
      </c>
      <c r="E6" s="35">
        <v>14.318963772515685</v>
      </c>
    </row>
    <row r="7" spans="2:21" ht="20.100000000000001" customHeight="1">
      <c r="B7" s="12" t="s">
        <v>29</v>
      </c>
      <c r="C7" s="36">
        <v>91779</v>
      </c>
      <c r="D7" s="37">
        <v>15300</v>
      </c>
      <c r="E7" s="38">
        <v>16.67048017520348</v>
      </c>
    </row>
    <row r="8" spans="2:21" ht="20.100000000000001" customHeight="1">
      <c r="B8" s="4" t="s">
        <v>30</v>
      </c>
      <c r="C8" s="33">
        <v>31407</v>
      </c>
      <c r="D8" s="39">
        <v>5578</v>
      </c>
      <c r="E8" s="40">
        <v>17.760371891616519</v>
      </c>
    </row>
    <row r="9" spans="2:21" ht="20.100000000000001" customHeight="1">
      <c r="B9" s="12" t="s">
        <v>31</v>
      </c>
      <c r="C9" s="36">
        <v>21214</v>
      </c>
      <c r="D9" s="37">
        <v>2230</v>
      </c>
      <c r="E9" s="38">
        <v>10.511926086546621</v>
      </c>
    </row>
    <row r="10" spans="2:21" ht="20.100000000000001" customHeight="1">
      <c r="B10" s="4" t="s">
        <v>32</v>
      </c>
      <c r="C10" s="33">
        <v>5193</v>
      </c>
      <c r="D10" s="39">
        <v>534</v>
      </c>
      <c r="E10" s="40">
        <v>10.283073367995378</v>
      </c>
    </row>
    <row r="11" spans="2:21" ht="20.100000000000001" customHeight="1">
      <c r="B11" s="12" t="s">
        <v>33</v>
      </c>
      <c r="C11" s="36">
        <v>15767</v>
      </c>
      <c r="D11" s="37">
        <v>1957</v>
      </c>
      <c r="E11" s="38">
        <v>12.411999746305575</v>
      </c>
    </row>
    <row r="12" spans="2:21" ht="20.100000000000001" customHeight="1">
      <c r="B12" s="4" t="s">
        <v>34</v>
      </c>
      <c r="C12" s="33">
        <v>47127</v>
      </c>
      <c r="D12" s="39">
        <v>7151</v>
      </c>
      <c r="E12" s="40">
        <v>15.173891824219663</v>
      </c>
    </row>
    <row r="13" spans="2:21" ht="20.100000000000001" customHeight="1">
      <c r="B13" s="12" t="s">
        <v>35</v>
      </c>
      <c r="C13" s="36">
        <v>12281</v>
      </c>
      <c r="D13" s="37">
        <v>730</v>
      </c>
      <c r="E13" s="38">
        <v>5.9441413565670551</v>
      </c>
    </row>
    <row r="14" spans="2:21" ht="20.100000000000001" customHeight="1">
      <c r="B14" s="4" t="s">
        <v>36</v>
      </c>
      <c r="C14" s="33">
        <v>56513</v>
      </c>
      <c r="D14" s="39">
        <v>6709</v>
      </c>
      <c r="E14" s="40">
        <v>11.871604763505742</v>
      </c>
    </row>
    <row r="15" spans="2:21" ht="20.100000000000001" customHeight="1">
      <c r="B15" s="12" t="s">
        <v>37</v>
      </c>
      <c r="C15" s="36">
        <v>111387</v>
      </c>
      <c r="D15" s="37">
        <v>19953</v>
      </c>
      <c r="E15" s="38">
        <v>17.91322147108729</v>
      </c>
    </row>
    <row r="16" spans="2:21" ht="20.100000000000001" customHeight="1">
      <c r="B16" s="4" t="s">
        <v>38</v>
      </c>
      <c r="C16" s="33">
        <v>29591</v>
      </c>
      <c r="D16" s="39">
        <v>4638</v>
      </c>
      <c r="E16" s="40">
        <v>15.673684566253252</v>
      </c>
    </row>
    <row r="17" spans="2:6" ht="20.100000000000001" customHeight="1">
      <c r="B17" s="12" t="s">
        <v>39</v>
      </c>
      <c r="C17" s="36">
        <v>5987</v>
      </c>
      <c r="D17" s="37">
        <v>678</v>
      </c>
      <c r="E17" s="38">
        <v>11.324536495740771</v>
      </c>
    </row>
    <row r="18" spans="2:6" ht="20.100000000000001" customHeight="1">
      <c r="B18" s="4" t="s">
        <v>40</v>
      </c>
      <c r="C18" s="33">
        <v>35087</v>
      </c>
      <c r="D18" s="39">
        <v>3393</v>
      </c>
      <c r="E18" s="40">
        <v>9.670248240088922</v>
      </c>
    </row>
    <row r="19" spans="2:6" ht="20.100000000000001" customHeight="1">
      <c r="B19" s="12" t="s">
        <v>41</v>
      </c>
      <c r="C19" s="36">
        <v>18232</v>
      </c>
      <c r="D19" s="37">
        <v>1571</v>
      </c>
      <c r="E19" s="38">
        <v>8.6167178587099595</v>
      </c>
    </row>
    <row r="20" spans="2:6" ht="20.100000000000001" customHeight="1">
      <c r="B20" s="5" t="s">
        <v>42</v>
      </c>
      <c r="C20" s="41">
        <v>20095</v>
      </c>
      <c r="D20" s="42">
        <v>2245</v>
      </c>
      <c r="E20" s="40">
        <v>11.171933316745459</v>
      </c>
    </row>
    <row r="21" spans="2:6" ht="20.100000000000001" customHeight="1">
      <c r="B21" s="12" t="s">
        <v>43</v>
      </c>
      <c r="C21" s="36">
        <v>15017</v>
      </c>
      <c r="D21" s="43">
        <v>1557</v>
      </c>
      <c r="E21" s="38">
        <v>10.368249317440235</v>
      </c>
    </row>
    <row r="22" spans="2:6" ht="20.100000000000001" customHeight="1">
      <c r="B22" s="10" t="s">
        <v>44</v>
      </c>
      <c r="C22" s="44">
        <v>133238</v>
      </c>
      <c r="D22" s="45">
        <v>15059</v>
      </c>
      <c r="E22" s="46">
        <v>11.302331166784251</v>
      </c>
      <c r="F22" s="6"/>
    </row>
    <row r="23" spans="2:6" ht="20.100000000000001" customHeight="1">
      <c r="B23" s="7" t="s">
        <v>45</v>
      </c>
      <c r="C23" s="47">
        <v>472377</v>
      </c>
      <c r="D23" s="48">
        <v>71900</v>
      </c>
      <c r="E23" s="49">
        <v>15.220893481266023</v>
      </c>
      <c r="F23" s="6"/>
    </row>
    <row r="24" spans="2:6" ht="20.100000000000001" customHeight="1">
      <c r="B24" s="11" t="s">
        <v>46</v>
      </c>
      <c r="C24" s="50">
        <v>605615</v>
      </c>
      <c r="D24" s="51">
        <v>86959</v>
      </c>
      <c r="E24" s="52">
        <v>14.358792302040074</v>
      </c>
      <c r="F24" s="6"/>
    </row>
    <row r="25" spans="2:6" ht="65.45" customHeight="1">
      <c r="B25" s="132" t="s">
        <v>67</v>
      </c>
      <c r="C25" s="132"/>
      <c r="D25" s="132"/>
      <c r="E25" s="132"/>
    </row>
    <row r="26" spans="2:6" ht="32.1" customHeight="1">
      <c r="B26" s="132" t="s">
        <v>68</v>
      </c>
      <c r="C26" s="132"/>
      <c r="D26" s="132"/>
      <c r="E26" s="132"/>
    </row>
  </sheetData>
  <mergeCells count="7">
    <mergeCell ref="B26:E26"/>
    <mergeCell ref="B2:E2"/>
    <mergeCell ref="C3:E3"/>
    <mergeCell ref="D4:E4"/>
    <mergeCell ref="C5:D5"/>
    <mergeCell ref="B25:E25"/>
    <mergeCell ref="B3:B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49F0-BF3F-D244-9FC2-550728509A05}">
  <dimension ref="B2:U29"/>
  <sheetViews>
    <sheetView workbookViewId="0">
      <selection activeCell="B2" sqref="B2:E2"/>
    </sheetView>
  </sheetViews>
  <sheetFormatPr defaultColWidth="10.875" defaultRowHeight="15.6"/>
  <cols>
    <col min="2" max="2" width="30.875" customWidth="1"/>
    <col min="3" max="5" width="33.875" customWidth="1"/>
    <col min="6" max="11" width="28.125" customWidth="1"/>
    <col min="12" max="15" width="22.875" customWidth="1"/>
    <col min="16" max="19" width="17.5" customWidth="1"/>
  </cols>
  <sheetData>
    <row r="2" spans="2:21" ht="35.1" customHeight="1">
      <c r="B2" s="133" t="s">
        <v>21</v>
      </c>
      <c r="C2" s="133"/>
      <c r="D2" s="133"/>
      <c r="E2" s="133"/>
      <c r="F2" s="3"/>
      <c r="G2" s="3"/>
      <c r="H2" s="3"/>
      <c r="I2" s="3"/>
      <c r="J2" s="3"/>
      <c r="K2" s="3"/>
      <c r="L2" s="1"/>
      <c r="M2" s="1"/>
      <c r="N2" s="1"/>
      <c r="O2" s="1"/>
    </row>
    <row r="3" spans="2:21">
      <c r="B3" s="134" t="s">
        <v>22</v>
      </c>
      <c r="C3" s="137" t="s">
        <v>69</v>
      </c>
      <c r="D3" s="137"/>
      <c r="E3" s="138"/>
      <c r="G3" s="2"/>
      <c r="H3" s="2"/>
      <c r="I3" s="2"/>
      <c r="J3" s="2"/>
      <c r="K3" s="2"/>
      <c r="L3" s="2"/>
      <c r="M3" s="2"/>
      <c r="N3" s="2"/>
      <c r="O3" s="2"/>
      <c r="P3" s="2"/>
      <c r="Q3" s="2"/>
      <c r="R3" s="2"/>
      <c r="S3" s="2"/>
      <c r="T3" s="2"/>
      <c r="U3" s="2"/>
    </row>
    <row r="4" spans="2:21">
      <c r="B4" s="135"/>
      <c r="C4" s="8" t="s">
        <v>24</v>
      </c>
      <c r="D4" s="139" t="s">
        <v>25</v>
      </c>
      <c r="E4" s="140"/>
    </row>
    <row r="5" spans="2:21">
      <c r="B5" s="136"/>
      <c r="C5" s="141" t="s">
        <v>26</v>
      </c>
      <c r="D5" s="142"/>
      <c r="E5" s="53" t="s">
        <v>27</v>
      </c>
    </row>
    <row r="6" spans="2:21">
      <c r="B6" s="4" t="s">
        <v>28</v>
      </c>
      <c r="C6" s="33">
        <v>86051</v>
      </c>
      <c r="D6" s="34">
        <v>12375</v>
      </c>
      <c r="E6" s="35">
        <f>D6/C6*100</f>
        <v>14.381006612357789</v>
      </c>
    </row>
    <row r="7" spans="2:21">
      <c r="B7" s="12" t="s">
        <v>29</v>
      </c>
      <c r="C7" s="36">
        <v>83057</v>
      </c>
      <c r="D7" s="37">
        <v>14098</v>
      </c>
      <c r="E7" s="38">
        <f t="shared" ref="E7:E24" si="0">D7/C7*100</f>
        <v>16.973885403999663</v>
      </c>
    </row>
    <row r="8" spans="2:21">
      <c r="B8" s="4" t="s">
        <v>30</v>
      </c>
      <c r="C8" s="33">
        <v>31407</v>
      </c>
      <c r="D8" s="39">
        <v>5578</v>
      </c>
      <c r="E8" s="40">
        <f t="shared" si="0"/>
        <v>17.760371891616519</v>
      </c>
    </row>
    <row r="9" spans="2:21">
      <c r="B9" s="12" t="s">
        <v>31</v>
      </c>
      <c r="C9" s="36">
        <v>16763</v>
      </c>
      <c r="D9" s="37">
        <v>1783</v>
      </c>
      <c r="E9" s="38">
        <f t="shared" si="0"/>
        <v>10.63652090914514</v>
      </c>
    </row>
    <row r="10" spans="2:21">
      <c r="B10" s="4" t="s">
        <v>32</v>
      </c>
      <c r="C10" s="33">
        <v>4959</v>
      </c>
      <c r="D10" s="39">
        <v>508</v>
      </c>
      <c r="E10" s="40">
        <f t="shared" si="0"/>
        <v>10.244000806614237</v>
      </c>
    </row>
    <row r="11" spans="2:21">
      <c r="B11" s="12" t="s">
        <v>33</v>
      </c>
      <c r="C11" s="36">
        <v>15657</v>
      </c>
      <c r="D11" s="37" t="s">
        <v>50</v>
      </c>
      <c r="E11" s="38" t="s">
        <v>50</v>
      </c>
    </row>
    <row r="12" spans="2:21">
      <c r="B12" s="4" t="s">
        <v>34</v>
      </c>
      <c r="C12" s="33">
        <v>44889</v>
      </c>
      <c r="D12" s="39">
        <v>6892</v>
      </c>
      <c r="E12" s="40">
        <f t="shared" si="0"/>
        <v>15.353427343001627</v>
      </c>
    </row>
    <row r="13" spans="2:21">
      <c r="B13" s="12" t="s">
        <v>35</v>
      </c>
      <c r="C13" s="36">
        <v>10309</v>
      </c>
      <c r="D13" s="37">
        <v>601</v>
      </c>
      <c r="E13" s="38">
        <f t="shared" si="0"/>
        <v>5.8298574061499657</v>
      </c>
    </row>
    <row r="14" spans="2:21">
      <c r="B14" s="4" t="s">
        <v>36</v>
      </c>
      <c r="C14" s="33">
        <v>52714</v>
      </c>
      <c r="D14" s="39">
        <v>6202</v>
      </c>
      <c r="E14" s="40">
        <f t="shared" si="0"/>
        <v>11.765375422089008</v>
      </c>
    </row>
    <row r="15" spans="2:21">
      <c r="B15" s="12" t="s">
        <v>37</v>
      </c>
      <c r="C15" s="36">
        <v>111107</v>
      </c>
      <c r="D15" s="37">
        <v>19911</v>
      </c>
      <c r="E15" s="38">
        <f t="shared" si="0"/>
        <v>17.920563060833249</v>
      </c>
    </row>
    <row r="16" spans="2:21">
      <c r="B16" s="4" t="s">
        <v>38</v>
      </c>
      <c r="C16" s="33">
        <v>28808</v>
      </c>
      <c r="D16" s="39">
        <v>4528</v>
      </c>
      <c r="E16" s="40">
        <f t="shared" si="0"/>
        <v>15.717856151069148</v>
      </c>
    </row>
    <row r="17" spans="2:6">
      <c r="B17" s="12" t="s">
        <v>39</v>
      </c>
      <c r="C17" s="36">
        <v>5809</v>
      </c>
      <c r="D17" s="37">
        <v>658</v>
      </c>
      <c r="E17" s="38">
        <f t="shared" si="0"/>
        <v>11.327250817696678</v>
      </c>
    </row>
    <row r="18" spans="2:6">
      <c r="B18" s="4" t="s">
        <v>40</v>
      </c>
      <c r="C18" s="33">
        <v>27643</v>
      </c>
      <c r="D18" s="39">
        <v>2883</v>
      </c>
      <c r="E18" s="40">
        <f t="shared" si="0"/>
        <v>10.429403465615165</v>
      </c>
    </row>
    <row r="19" spans="2:6">
      <c r="B19" s="12" t="s">
        <v>41</v>
      </c>
      <c r="C19" s="36">
        <v>15257</v>
      </c>
      <c r="D19" s="37">
        <v>1320</v>
      </c>
      <c r="E19" s="38">
        <f t="shared" si="0"/>
        <v>8.6517664023071372</v>
      </c>
    </row>
    <row r="20" spans="2:6">
      <c r="B20" s="5" t="s">
        <v>42</v>
      </c>
      <c r="C20" s="41">
        <v>19296</v>
      </c>
      <c r="D20" s="42">
        <v>2160</v>
      </c>
      <c r="E20" s="40">
        <f t="shared" si="0"/>
        <v>11.194029850746269</v>
      </c>
    </row>
    <row r="21" spans="2:6">
      <c r="B21" s="12" t="s">
        <v>43</v>
      </c>
      <c r="C21" s="36">
        <v>14993</v>
      </c>
      <c r="D21" s="43" t="s">
        <v>50</v>
      </c>
      <c r="E21" s="38" t="s">
        <v>50</v>
      </c>
    </row>
    <row r="22" spans="2:6">
      <c r="B22" s="10" t="s">
        <v>54</v>
      </c>
      <c r="C22" s="54">
        <f>SUM(C9,C13,C18,C19,C8)</f>
        <v>101379</v>
      </c>
      <c r="D22" s="44">
        <f>SUM(D21,D9,D13,D18,D19,D8)</f>
        <v>12165</v>
      </c>
      <c r="E22" s="46">
        <f>D22/C22*100</f>
        <v>11.999526529162845</v>
      </c>
      <c r="F22" s="6"/>
    </row>
    <row r="23" spans="2:6">
      <c r="B23" s="7" t="s">
        <v>55</v>
      </c>
      <c r="C23" s="55">
        <f>SUM(C6,C7,C10,C12,C14,C15,C16,C17,C20)</f>
        <v>436690</v>
      </c>
      <c r="D23" s="48">
        <f>SUM(D6,D7,D10,D11,D12,D14,D15,D16,D17,D20)</f>
        <v>67332</v>
      </c>
      <c r="E23" s="49">
        <f>D23/C23*100</f>
        <v>15.418718083766517</v>
      </c>
      <c r="F23" s="6"/>
    </row>
    <row r="24" spans="2:6">
      <c r="B24" s="11" t="s">
        <v>46</v>
      </c>
      <c r="C24" s="50">
        <v>568719</v>
      </c>
      <c r="D24" s="51">
        <v>82986</v>
      </c>
      <c r="E24" s="52">
        <f t="shared" si="0"/>
        <v>14.591740384970434</v>
      </c>
      <c r="F24" s="6"/>
    </row>
    <row r="25" spans="2:6">
      <c r="B25" s="130" t="s">
        <v>51</v>
      </c>
      <c r="C25" s="130"/>
      <c r="D25" s="130"/>
      <c r="E25" s="130"/>
      <c r="F25" s="6"/>
    </row>
    <row r="26" spans="2:6" ht="133.5" customHeight="1">
      <c r="B26" s="131" t="s">
        <v>52</v>
      </c>
      <c r="C26" s="132"/>
      <c r="D26" s="132"/>
      <c r="E26" s="132"/>
    </row>
    <row r="27" spans="2:6">
      <c r="B27" s="131" t="s">
        <v>56</v>
      </c>
      <c r="C27" s="131"/>
      <c r="D27" s="131"/>
      <c r="E27" s="131"/>
    </row>
    <row r="28" spans="2:6" ht="30.95" customHeight="1">
      <c r="B28" s="131" t="s">
        <v>68</v>
      </c>
      <c r="C28" s="132"/>
      <c r="D28" s="132"/>
      <c r="E28" s="132"/>
    </row>
    <row r="29" spans="2:6">
      <c r="C29" s="6"/>
      <c r="D29" s="6"/>
      <c r="E29" s="56"/>
    </row>
  </sheetData>
  <mergeCells count="9">
    <mergeCell ref="B26:E26"/>
    <mergeCell ref="B27:E27"/>
    <mergeCell ref="B28:E28"/>
    <mergeCell ref="B2:E2"/>
    <mergeCell ref="B3:B5"/>
    <mergeCell ref="C3:E3"/>
    <mergeCell ref="D4:E4"/>
    <mergeCell ref="C5:D5"/>
    <mergeCell ref="B25:E2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6"/>
  <sheetViews>
    <sheetView zoomScale="90" zoomScaleNormal="90" workbookViewId="0">
      <selection activeCell="B2" sqref="B2:E2"/>
    </sheetView>
  </sheetViews>
  <sheetFormatPr defaultColWidth="11" defaultRowHeight="15.6"/>
  <cols>
    <col min="2" max="2" width="26" customWidth="1"/>
    <col min="3" max="5" width="30.875" customWidth="1"/>
    <col min="6" max="11" width="25.875" customWidth="1"/>
    <col min="12" max="15" width="20.875" customWidth="1"/>
    <col min="16" max="19" width="15.875" customWidth="1"/>
  </cols>
  <sheetData>
    <row r="2" spans="2:21" ht="33.950000000000003" customHeight="1">
      <c r="B2" s="133" t="s">
        <v>11</v>
      </c>
      <c r="C2" s="133"/>
      <c r="D2" s="133"/>
      <c r="E2" s="133"/>
      <c r="F2" s="3"/>
      <c r="G2" s="3"/>
      <c r="H2" s="3"/>
      <c r="I2" s="3"/>
      <c r="J2" s="3"/>
      <c r="K2" s="3"/>
      <c r="L2" s="1"/>
      <c r="M2" s="1"/>
      <c r="N2" s="1"/>
      <c r="O2" s="1"/>
    </row>
    <row r="3" spans="2:21">
      <c r="B3" s="134" t="s">
        <v>22</v>
      </c>
      <c r="C3" s="137" t="s">
        <v>61</v>
      </c>
      <c r="D3" s="137"/>
      <c r="E3" s="138"/>
      <c r="G3" s="2"/>
      <c r="H3" s="2"/>
      <c r="I3" s="2"/>
      <c r="J3" s="2"/>
      <c r="K3" s="2"/>
      <c r="L3" s="2"/>
      <c r="M3" s="2"/>
      <c r="N3" s="2"/>
      <c r="O3" s="2"/>
      <c r="P3" s="2"/>
      <c r="Q3" s="2"/>
      <c r="R3" s="2"/>
      <c r="S3" s="2"/>
      <c r="T3" s="2"/>
      <c r="U3" s="2"/>
    </row>
    <row r="4" spans="2:21">
      <c r="B4" s="135"/>
      <c r="C4" s="8" t="s">
        <v>24</v>
      </c>
      <c r="D4" s="139" t="s">
        <v>25</v>
      </c>
      <c r="E4" s="140"/>
    </row>
    <row r="5" spans="2:21">
      <c r="B5" s="136"/>
      <c r="C5" s="141" t="s">
        <v>26</v>
      </c>
      <c r="D5" s="142"/>
      <c r="E5" s="53" t="s">
        <v>27</v>
      </c>
    </row>
    <row r="6" spans="2:21" ht="20.100000000000001" customHeight="1">
      <c r="B6" s="4" t="s">
        <v>28</v>
      </c>
      <c r="C6" s="33">
        <v>87869</v>
      </c>
      <c r="D6" s="34">
        <v>12048</v>
      </c>
      <c r="E6" s="35">
        <v>13.711320260842847</v>
      </c>
    </row>
    <row r="7" spans="2:21" ht="20.100000000000001" customHeight="1">
      <c r="B7" s="12" t="s">
        <v>29</v>
      </c>
      <c r="C7" s="36">
        <v>87899</v>
      </c>
      <c r="D7" s="37">
        <v>15820</v>
      </c>
      <c r="E7" s="38">
        <v>17.99792944174564</v>
      </c>
    </row>
    <row r="8" spans="2:21" ht="20.100000000000001" customHeight="1">
      <c r="B8" s="4" t="s">
        <v>30</v>
      </c>
      <c r="C8" s="33">
        <v>29340</v>
      </c>
      <c r="D8" s="39">
        <v>5258</v>
      </c>
      <c r="E8" s="40">
        <v>17.920927062031357</v>
      </c>
    </row>
    <row r="9" spans="2:21" ht="20.100000000000001" customHeight="1">
      <c r="B9" s="12" t="s">
        <v>31</v>
      </c>
      <c r="C9" s="36">
        <v>20438</v>
      </c>
      <c r="D9" s="37">
        <v>2471</v>
      </c>
      <c r="E9" s="38">
        <v>12.090224092376944</v>
      </c>
    </row>
    <row r="10" spans="2:21" ht="20.100000000000001" customHeight="1">
      <c r="B10" s="4" t="s">
        <v>32</v>
      </c>
      <c r="C10" s="33">
        <v>4667</v>
      </c>
      <c r="D10" s="39">
        <v>591</v>
      </c>
      <c r="E10" s="40">
        <v>12.663381187058068</v>
      </c>
    </row>
    <row r="11" spans="2:21" ht="20.100000000000001" customHeight="1">
      <c r="B11" s="12" t="s">
        <v>33</v>
      </c>
      <c r="C11" s="36">
        <v>14434</v>
      </c>
      <c r="D11" s="37">
        <v>1862</v>
      </c>
      <c r="E11" s="38">
        <v>12.900096993210475</v>
      </c>
    </row>
    <row r="12" spans="2:21" ht="20.100000000000001" customHeight="1">
      <c r="B12" s="4" t="s">
        <v>34</v>
      </c>
      <c r="C12" s="33">
        <v>45480</v>
      </c>
      <c r="D12" s="39">
        <v>6996</v>
      </c>
      <c r="E12" s="40">
        <v>15.382585751978892</v>
      </c>
    </row>
    <row r="13" spans="2:21" ht="20.100000000000001" customHeight="1">
      <c r="B13" s="12" t="s">
        <v>35</v>
      </c>
      <c r="C13" s="36">
        <v>12116</v>
      </c>
      <c r="D13" s="37">
        <v>814</v>
      </c>
      <c r="E13" s="38">
        <v>6.7183889072301088</v>
      </c>
    </row>
    <row r="14" spans="2:21" ht="20.100000000000001" customHeight="1">
      <c r="B14" s="4" t="s">
        <v>36</v>
      </c>
      <c r="C14" s="33">
        <v>53754</v>
      </c>
      <c r="D14" s="39">
        <v>6590</v>
      </c>
      <c r="E14" s="40">
        <v>12.259552777467723</v>
      </c>
    </row>
    <row r="15" spans="2:21" ht="20.100000000000001" customHeight="1">
      <c r="B15" s="12" t="s">
        <v>37</v>
      </c>
      <c r="C15" s="36">
        <v>106701</v>
      </c>
      <c r="D15" s="37">
        <v>20264</v>
      </c>
      <c r="E15" s="38">
        <v>18.991387147261975</v>
      </c>
    </row>
    <row r="16" spans="2:21" ht="20.100000000000001" customHeight="1">
      <c r="B16" s="4" t="s">
        <v>38</v>
      </c>
      <c r="C16" s="33">
        <v>28721</v>
      </c>
      <c r="D16" s="39">
        <v>4440</v>
      </c>
      <c r="E16" s="40">
        <v>15.459071759339857</v>
      </c>
    </row>
    <row r="17" spans="2:6" ht="20.100000000000001" customHeight="1">
      <c r="B17" s="12" t="s">
        <v>39</v>
      </c>
      <c r="C17" s="36">
        <v>5967</v>
      </c>
      <c r="D17" s="37">
        <v>713</v>
      </c>
      <c r="E17" s="38">
        <v>11.949053125523713</v>
      </c>
    </row>
    <row r="18" spans="2:6" ht="20.100000000000001" customHeight="1">
      <c r="B18" s="4" t="s">
        <v>40</v>
      </c>
      <c r="C18" s="33">
        <v>33615</v>
      </c>
      <c r="D18" s="39">
        <v>3426</v>
      </c>
      <c r="E18" s="40">
        <v>10.191878625613565</v>
      </c>
    </row>
    <row r="19" spans="2:6" ht="20.100000000000001" customHeight="1">
      <c r="B19" s="12" t="s">
        <v>41</v>
      </c>
      <c r="C19" s="36">
        <v>17886</v>
      </c>
      <c r="D19" s="37">
        <v>1754</v>
      </c>
      <c r="E19" s="38">
        <v>9.8065526109806544</v>
      </c>
    </row>
    <row r="20" spans="2:6" ht="20.100000000000001" customHeight="1">
      <c r="B20" s="5" t="s">
        <v>42</v>
      </c>
      <c r="C20" s="41">
        <v>19227</v>
      </c>
      <c r="D20" s="42">
        <v>2306</v>
      </c>
      <c r="E20" s="40">
        <v>11.993550735944245</v>
      </c>
    </row>
    <row r="21" spans="2:6" ht="20.100000000000001" customHeight="1">
      <c r="B21" s="12" t="s">
        <v>43</v>
      </c>
      <c r="C21" s="36">
        <v>14731</v>
      </c>
      <c r="D21" s="43">
        <v>1584</v>
      </c>
      <c r="E21" s="38">
        <v>10.75283415925599</v>
      </c>
    </row>
    <row r="22" spans="2:6" ht="20.100000000000001" customHeight="1">
      <c r="B22" s="10" t="s">
        <v>44</v>
      </c>
      <c r="C22" s="44">
        <v>128126</v>
      </c>
      <c r="D22" s="45">
        <v>15307</v>
      </c>
      <c r="E22" s="46">
        <v>11.946833585689088</v>
      </c>
      <c r="F22" s="6"/>
    </row>
    <row r="23" spans="2:6" ht="20.100000000000001" customHeight="1">
      <c r="B23" s="7" t="s">
        <v>45</v>
      </c>
      <c r="C23" s="47">
        <v>454719</v>
      </c>
      <c r="D23" s="48">
        <v>71630</v>
      </c>
      <c r="E23" s="49">
        <v>15.752585662793944</v>
      </c>
      <c r="F23" s="6"/>
    </row>
    <row r="24" spans="2:6" ht="20.100000000000001" customHeight="1">
      <c r="B24" s="11" t="s">
        <v>46</v>
      </c>
      <c r="C24" s="50">
        <v>582845</v>
      </c>
      <c r="D24" s="51">
        <v>86937</v>
      </c>
      <c r="E24" s="52">
        <v>14.91597251413326</v>
      </c>
      <c r="F24" s="6"/>
    </row>
    <row r="25" spans="2:6" ht="79.349999999999994" customHeight="1">
      <c r="B25" s="132" t="s">
        <v>70</v>
      </c>
      <c r="C25" s="132"/>
      <c r="D25" s="132"/>
      <c r="E25" s="132"/>
    </row>
    <row r="26" spans="2:6" ht="32.1" customHeight="1">
      <c r="B26" s="132" t="s">
        <v>71</v>
      </c>
      <c r="C26" s="132"/>
      <c r="D26" s="132"/>
      <c r="E26" s="132"/>
    </row>
  </sheetData>
  <mergeCells count="7">
    <mergeCell ref="B26:E26"/>
    <mergeCell ref="B2:E2"/>
    <mergeCell ref="C3:E3"/>
    <mergeCell ref="D4:E4"/>
    <mergeCell ref="C5:D5"/>
    <mergeCell ref="B25:E25"/>
    <mergeCell ref="B3: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6"/>
  <sheetViews>
    <sheetView workbookViewId="0">
      <selection activeCell="B2" sqref="B2:E2"/>
    </sheetView>
  </sheetViews>
  <sheetFormatPr defaultColWidth="11" defaultRowHeight="15.6"/>
  <cols>
    <col min="2" max="2" width="26" customWidth="1"/>
    <col min="3" max="5" width="30.875" customWidth="1"/>
    <col min="6" max="11" width="25.875" customWidth="1"/>
    <col min="12" max="15" width="20.875" customWidth="1"/>
    <col min="16" max="19" width="15.875" customWidth="1"/>
  </cols>
  <sheetData>
    <row r="1" spans="2:21" ht="13.5" customHeight="1">
      <c r="F1" s="3"/>
      <c r="G1" s="3"/>
      <c r="H1" s="3"/>
      <c r="I1" s="3"/>
      <c r="J1" s="3"/>
      <c r="K1" s="3"/>
      <c r="L1" s="1"/>
      <c r="M1" s="1"/>
      <c r="N1" s="1"/>
      <c r="O1" s="1"/>
    </row>
    <row r="2" spans="2:21" ht="31.5" customHeight="1">
      <c r="B2" s="133" t="s">
        <v>12</v>
      </c>
      <c r="C2" s="133"/>
      <c r="D2" s="133"/>
      <c r="E2" s="133"/>
      <c r="F2" s="2"/>
      <c r="G2" s="2"/>
      <c r="H2" s="2"/>
      <c r="I2" s="2"/>
      <c r="J2" s="2"/>
      <c r="K2" s="2"/>
      <c r="L2" s="2"/>
      <c r="M2" s="2"/>
      <c r="N2" s="2"/>
      <c r="O2" s="2"/>
      <c r="P2" s="2"/>
      <c r="Q2" s="2"/>
      <c r="R2" s="2"/>
      <c r="S2" s="2"/>
      <c r="T2" s="2"/>
      <c r="U2" s="2"/>
    </row>
    <row r="3" spans="2:21">
      <c r="B3" s="134" t="s">
        <v>22</v>
      </c>
      <c r="C3" s="137" t="s">
        <v>61</v>
      </c>
      <c r="D3" s="137"/>
      <c r="E3" s="138"/>
      <c r="G3" s="2"/>
      <c r="H3" s="2"/>
      <c r="I3" s="2"/>
      <c r="J3" s="2"/>
      <c r="K3" s="2"/>
      <c r="L3" s="2"/>
      <c r="M3" s="2"/>
      <c r="N3" s="2"/>
      <c r="O3" s="2"/>
      <c r="P3" s="2"/>
      <c r="Q3" s="2"/>
      <c r="R3" s="2"/>
      <c r="S3" s="2"/>
      <c r="T3" s="2"/>
      <c r="U3" s="2"/>
    </row>
    <row r="4" spans="2:21">
      <c r="B4" s="135"/>
      <c r="C4" s="8" t="s">
        <v>24</v>
      </c>
      <c r="D4" s="139" t="s">
        <v>25</v>
      </c>
      <c r="E4" s="140"/>
    </row>
    <row r="5" spans="2:21">
      <c r="B5" s="136"/>
      <c r="C5" s="146" t="s">
        <v>26</v>
      </c>
      <c r="D5" s="147"/>
      <c r="E5" s="9" t="s">
        <v>27</v>
      </c>
    </row>
    <row r="6" spans="2:21" ht="20.100000000000001" customHeight="1">
      <c r="B6" s="4" t="s">
        <v>28</v>
      </c>
      <c r="C6" s="13">
        <v>82208</v>
      </c>
      <c r="D6" s="14">
        <v>11213</v>
      </c>
      <c r="E6" s="15">
        <v>13.639791747761777</v>
      </c>
    </row>
    <row r="7" spans="2:21" ht="20.100000000000001" customHeight="1">
      <c r="B7" s="12" t="s">
        <v>29</v>
      </c>
      <c r="C7" s="16">
        <v>84251</v>
      </c>
      <c r="D7" s="17">
        <v>15995</v>
      </c>
      <c r="E7" s="18">
        <v>18.984937864238997</v>
      </c>
    </row>
    <row r="8" spans="2:21" ht="20.100000000000001" customHeight="1">
      <c r="B8" s="4" t="s">
        <v>30</v>
      </c>
      <c r="C8" s="13">
        <v>27687</v>
      </c>
      <c r="D8" s="19">
        <v>4773</v>
      </c>
      <c r="E8" s="20">
        <v>17.239137501354428</v>
      </c>
    </row>
    <row r="9" spans="2:21" ht="20.100000000000001" customHeight="1">
      <c r="B9" s="12" t="s">
        <v>31</v>
      </c>
      <c r="C9" s="16">
        <v>19327</v>
      </c>
      <c r="D9" s="17">
        <v>2391</v>
      </c>
      <c r="E9" s="18">
        <v>12.371294044600816</v>
      </c>
    </row>
    <row r="10" spans="2:21" ht="20.100000000000001" customHeight="1">
      <c r="B10" s="4" t="s">
        <v>32</v>
      </c>
      <c r="C10" s="13">
        <v>4408</v>
      </c>
      <c r="D10" s="19">
        <v>606</v>
      </c>
      <c r="E10" s="20">
        <v>13.747731397459164</v>
      </c>
    </row>
    <row r="11" spans="2:21" ht="20.100000000000001" customHeight="1">
      <c r="B11" s="12" t="s">
        <v>33</v>
      </c>
      <c r="C11" s="16">
        <v>13127</v>
      </c>
      <c r="D11" s="17">
        <v>1805</v>
      </c>
      <c r="E11" s="18">
        <v>13.750285670754932</v>
      </c>
    </row>
    <row r="12" spans="2:21" ht="20.100000000000001" customHeight="1">
      <c r="B12" s="4" t="s">
        <v>34</v>
      </c>
      <c r="C12" s="13">
        <v>43953</v>
      </c>
      <c r="D12" s="19">
        <v>6935</v>
      </c>
      <c r="E12" s="20">
        <v>15.778217641571679</v>
      </c>
    </row>
    <row r="13" spans="2:21" ht="20.100000000000001" customHeight="1">
      <c r="B13" s="12" t="s">
        <v>35</v>
      </c>
      <c r="C13" s="16">
        <v>11758</v>
      </c>
      <c r="D13" s="17">
        <v>892</v>
      </c>
      <c r="E13" s="18">
        <v>7.5863242047967336</v>
      </c>
    </row>
    <row r="14" spans="2:21" ht="20.100000000000001" customHeight="1">
      <c r="B14" s="4" t="s">
        <v>36</v>
      </c>
      <c r="C14" s="13">
        <v>50353</v>
      </c>
      <c r="D14" s="19">
        <v>6295</v>
      </c>
      <c r="E14" s="20">
        <v>12.501737731614798</v>
      </c>
    </row>
    <row r="15" spans="2:21" ht="20.100000000000001" customHeight="1">
      <c r="B15" s="12" t="s">
        <v>37</v>
      </c>
      <c r="C15" s="16">
        <v>102883</v>
      </c>
      <c r="D15" s="17">
        <v>20110</v>
      </c>
      <c r="E15" s="18">
        <v>19.546475122226216</v>
      </c>
    </row>
    <row r="16" spans="2:21" ht="20.100000000000001" customHeight="1">
      <c r="B16" s="4" t="s">
        <v>38</v>
      </c>
      <c r="C16" s="13">
        <v>27807</v>
      </c>
      <c r="D16" s="19">
        <v>4144</v>
      </c>
      <c r="E16" s="20">
        <v>14.902722336102419</v>
      </c>
    </row>
    <row r="17" spans="2:6" ht="20.100000000000001" customHeight="1">
      <c r="B17" s="12" t="s">
        <v>39</v>
      </c>
      <c r="C17" s="16">
        <v>5818</v>
      </c>
      <c r="D17" s="17">
        <v>698</v>
      </c>
      <c r="E17" s="18">
        <v>11.997249914059815</v>
      </c>
    </row>
    <row r="18" spans="2:6" ht="20.100000000000001" customHeight="1">
      <c r="B18" s="4" t="s">
        <v>40</v>
      </c>
      <c r="C18" s="13">
        <v>32080</v>
      </c>
      <c r="D18" s="19">
        <v>3647</v>
      </c>
      <c r="E18" s="20">
        <v>11.368453865336658</v>
      </c>
    </row>
    <row r="19" spans="2:6" ht="20.100000000000001" customHeight="1">
      <c r="B19" s="12" t="s">
        <v>41</v>
      </c>
      <c r="C19" s="16">
        <v>17323</v>
      </c>
      <c r="D19" s="17">
        <v>1767</v>
      </c>
      <c r="E19" s="18">
        <v>10.200311724297178</v>
      </c>
    </row>
    <row r="20" spans="2:6" ht="20.100000000000001" customHeight="1">
      <c r="B20" s="5" t="s">
        <v>42</v>
      </c>
      <c r="C20" s="21">
        <v>18150</v>
      </c>
      <c r="D20" s="22">
        <v>2247</v>
      </c>
      <c r="E20" s="20">
        <v>12.380165289256198</v>
      </c>
    </row>
    <row r="21" spans="2:6" ht="20.100000000000001" customHeight="1">
      <c r="B21" s="12" t="s">
        <v>43</v>
      </c>
      <c r="C21" s="16">
        <v>14361</v>
      </c>
      <c r="D21" s="23">
        <v>1564</v>
      </c>
      <c r="E21" s="18">
        <v>10.890606503725367</v>
      </c>
    </row>
    <row r="22" spans="2:6" ht="20.100000000000001" customHeight="1">
      <c r="B22" s="10" t="s">
        <v>44</v>
      </c>
      <c r="C22" s="24">
        <v>122536</v>
      </c>
      <c r="D22" s="25">
        <v>15034</v>
      </c>
      <c r="E22" s="26">
        <v>12.269047463602533</v>
      </c>
      <c r="F22" s="6"/>
    </row>
    <row r="23" spans="2:6" ht="20.100000000000001" customHeight="1">
      <c r="B23" s="7" t="s">
        <v>45</v>
      </c>
      <c r="C23" s="27">
        <v>432958</v>
      </c>
      <c r="D23" s="28">
        <v>70048</v>
      </c>
      <c r="E23" s="29">
        <v>16.178936525020905</v>
      </c>
      <c r="F23" s="6"/>
    </row>
    <row r="24" spans="2:6" ht="20.100000000000001" customHeight="1">
      <c r="B24" s="11" t="s">
        <v>46</v>
      </c>
      <c r="C24" s="30">
        <v>555494</v>
      </c>
      <c r="D24" s="31">
        <v>85082</v>
      </c>
      <c r="E24" s="32">
        <v>15.316457063442629</v>
      </c>
      <c r="F24" s="6"/>
    </row>
    <row r="25" spans="2:6" ht="75.95" customHeight="1">
      <c r="B25" s="132" t="s">
        <v>67</v>
      </c>
      <c r="C25" s="132"/>
      <c r="D25" s="132"/>
      <c r="E25" s="132"/>
    </row>
    <row r="26" spans="2:6" ht="32.1" customHeight="1">
      <c r="B26" s="132" t="s">
        <v>72</v>
      </c>
      <c r="C26" s="132"/>
      <c r="D26" s="132"/>
      <c r="E26" s="132"/>
    </row>
  </sheetData>
  <mergeCells count="7">
    <mergeCell ref="B26:E26"/>
    <mergeCell ref="B2:E2"/>
    <mergeCell ref="C3:E3"/>
    <mergeCell ref="D4:E4"/>
    <mergeCell ref="C5:D5"/>
    <mergeCell ref="B25:E25"/>
    <mergeCell ref="B3:B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26"/>
  <sheetViews>
    <sheetView workbookViewId="0">
      <selection activeCell="B2" sqref="B2:E2"/>
    </sheetView>
  </sheetViews>
  <sheetFormatPr defaultColWidth="11" defaultRowHeight="15.6"/>
  <cols>
    <col min="2" max="2" width="26" customWidth="1"/>
    <col min="3" max="5" width="30.875" customWidth="1"/>
    <col min="6" max="11" width="25.875" customWidth="1"/>
    <col min="12" max="15" width="20.875" customWidth="1"/>
    <col min="16" max="19" width="15.875" customWidth="1"/>
  </cols>
  <sheetData>
    <row r="1" spans="2:21" ht="17.25" customHeight="1">
      <c r="F1" s="3"/>
      <c r="G1" s="3"/>
      <c r="H1" s="3"/>
      <c r="I1" s="3"/>
      <c r="J1" s="3"/>
      <c r="K1" s="3"/>
      <c r="L1" s="1"/>
      <c r="M1" s="1"/>
      <c r="N1" s="1"/>
      <c r="O1" s="1"/>
    </row>
    <row r="2" spans="2:21" ht="30.75" customHeight="1">
      <c r="B2" s="133" t="s">
        <v>13</v>
      </c>
      <c r="C2" s="133"/>
      <c r="D2" s="133"/>
      <c r="E2" s="133"/>
      <c r="F2" s="2"/>
      <c r="G2" s="2"/>
      <c r="H2" s="2"/>
      <c r="I2" s="2"/>
      <c r="J2" s="2"/>
      <c r="K2" s="2"/>
      <c r="L2" s="2"/>
      <c r="M2" s="2"/>
      <c r="N2" s="2"/>
      <c r="O2" s="2"/>
      <c r="P2" s="2"/>
      <c r="Q2" s="2"/>
      <c r="R2" s="2"/>
      <c r="S2" s="2"/>
      <c r="T2" s="2"/>
      <c r="U2" s="2"/>
    </row>
    <row r="3" spans="2:21">
      <c r="B3" s="134" t="s">
        <v>22</v>
      </c>
      <c r="C3" s="137" t="s">
        <v>61</v>
      </c>
      <c r="D3" s="137"/>
      <c r="E3" s="138"/>
      <c r="G3" s="2"/>
      <c r="H3" s="2"/>
      <c r="I3" s="2"/>
      <c r="J3" s="2"/>
      <c r="K3" s="2"/>
      <c r="L3" s="2"/>
      <c r="M3" s="2"/>
      <c r="N3" s="2"/>
      <c r="O3" s="2"/>
      <c r="P3" s="2"/>
      <c r="Q3" s="2"/>
      <c r="R3" s="2"/>
      <c r="S3" s="2"/>
      <c r="T3" s="2"/>
      <c r="U3" s="2"/>
    </row>
    <row r="4" spans="2:21">
      <c r="B4" s="135"/>
      <c r="C4" s="8" t="s">
        <v>24</v>
      </c>
      <c r="D4" s="139" t="s">
        <v>25</v>
      </c>
      <c r="E4" s="140"/>
    </row>
    <row r="5" spans="2:21">
      <c r="B5" s="136"/>
      <c r="C5" s="146" t="s">
        <v>26</v>
      </c>
      <c r="D5" s="147"/>
      <c r="E5" s="9" t="s">
        <v>27</v>
      </c>
    </row>
    <row r="6" spans="2:21" ht="20.100000000000001" customHeight="1">
      <c r="B6" s="4" t="s">
        <v>28</v>
      </c>
      <c r="C6" s="13">
        <v>78503</v>
      </c>
      <c r="D6" s="14">
        <v>12235</v>
      </c>
      <c r="E6" s="15">
        <f>D6/C6*100</f>
        <v>15.585391641083779</v>
      </c>
    </row>
    <row r="7" spans="2:21" ht="20.100000000000001" customHeight="1">
      <c r="B7" s="12" t="s">
        <v>29</v>
      </c>
      <c r="C7" s="16">
        <v>80255</v>
      </c>
      <c r="D7" s="17">
        <v>15142</v>
      </c>
      <c r="E7" s="18">
        <f t="shared" ref="E7:E24" si="0">D7/C7*100</f>
        <v>18.867360289078562</v>
      </c>
    </row>
    <row r="8" spans="2:21" ht="20.100000000000001" customHeight="1">
      <c r="B8" s="4" t="s">
        <v>30</v>
      </c>
      <c r="C8" s="13">
        <v>26231</v>
      </c>
      <c r="D8" s="19">
        <v>4583</v>
      </c>
      <c r="E8" s="20">
        <f t="shared" si="0"/>
        <v>17.471693797415274</v>
      </c>
    </row>
    <row r="9" spans="2:21" ht="20.100000000000001" customHeight="1">
      <c r="B9" s="12" t="s">
        <v>31</v>
      </c>
      <c r="C9" s="16">
        <v>18384</v>
      </c>
      <c r="D9" s="17">
        <v>2038</v>
      </c>
      <c r="E9" s="18">
        <f t="shared" si="0"/>
        <v>11.085726718885988</v>
      </c>
    </row>
    <row r="10" spans="2:21" ht="20.100000000000001" customHeight="1">
      <c r="B10" s="4" t="s">
        <v>32</v>
      </c>
      <c r="C10" s="13">
        <v>4310</v>
      </c>
      <c r="D10" s="19">
        <v>630</v>
      </c>
      <c r="E10" s="20">
        <f t="shared" si="0"/>
        <v>14.617169373549885</v>
      </c>
    </row>
    <row r="11" spans="2:21" ht="20.100000000000001" customHeight="1">
      <c r="B11" s="12" t="s">
        <v>33</v>
      </c>
      <c r="C11" s="16">
        <v>12542</v>
      </c>
      <c r="D11" s="17">
        <v>1775</v>
      </c>
      <c r="E11" s="18">
        <f t="shared" si="0"/>
        <v>14.152447775474405</v>
      </c>
    </row>
    <row r="12" spans="2:21" ht="20.100000000000001" customHeight="1">
      <c r="B12" s="4" t="s">
        <v>34</v>
      </c>
      <c r="C12" s="13">
        <v>42458</v>
      </c>
      <c r="D12" s="19">
        <v>6555</v>
      </c>
      <c r="E12" s="20">
        <f t="shared" si="0"/>
        <v>15.438786565547129</v>
      </c>
    </row>
    <row r="13" spans="2:21" ht="20.100000000000001" customHeight="1">
      <c r="B13" s="12" t="s">
        <v>35</v>
      </c>
      <c r="C13" s="16">
        <v>11318</v>
      </c>
      <c r="D13" s="17">
        <v>939</v>
      </c>
      <c r="E13" s="18">
        <f t="shared" si="0"/>
        <v>8.2965188195794308</v>
      </c>
    </row>
    <row r="14" spans="2:21" ht="20.100000000000001" customHeight="1">
      <c r="B14" s="4" t="s">
        <v>36</v>
      </c>
      <c r="C14" s="13">
        <v>47699</v>
      </c>
      <c r="D14" s="19">
        <v>5919</v>
      </c>
      <c r="E14" s="20">
        <f t="shared" si="0"/>
        <v>12.409065179563513</v>
      </c>
    </row>
    <row r="15" spans="2:21" ht="20.100000000000001" customHeight="1">
      <c r="B15" s="12" t="s">
        <v>37</v>
      </c>
      <c r="C15" s="16">
        <v>99521</v>
      </c>
      <c r="D15" s="17">
        <v>19819</v>
      </c>
      <c r="E15" s="18">
        <f t="shared" si="0"/>
        <v>19.914389927753941</v>
      </c>
    </row>
    <row r="16" spans="2:21" ht="20.100000000000001" customHeight="1">
      <c r="B16" s="4" t="s">
        <v>38</v>
      </c>
      <c r="C16" s="13">
        <v>27048</v>
      </c>
      <c r="D16" s="19">
        <v>4078</v>
      </c>
      <c r="E16" s="20">
        <f t="shared" si="0"/>
        <v>15.07690032534753</v>
      </c>
    </row>
    <row r="17" spans="2:6" ht="20.100000000000001" customHeight="1">
      <c r="B17" s="12" t="s">
        <v>39</v>
      </c>
      <c r="C17" s="16">
        <v>5622</v>
      </c>
      <c r="D17" s="17">
        <v>645</v>
      </c>
      <c r="E17" s="18">
        <f t="shared" si="0"/>
        <v>11.472785485592315</v>
      </c>
    </row>
    <row r="18" spans="2:6" ht="20.100000000000001" customHeight="1">
      <c r="B18" s="4" t="s">
        <v>40</v>
      </c>
      <c r="C18" s="13">
        <v>30830</v>
      </c>
      <c r="D18" s="19">
        <v>3504</v>
      </c>
      <c r="E18" s="20">
        <f t="shared" si="0"/>
        <v>11.3655530327603</v>
      </c>
    </row>
    <row r="19" spans="2:6" ht="20.100000000000001" customHeight="1">
      <c r="B19" s="12" t="s">
        <v>41</v>
      </c>
      <c r="C19" s="16">
        <v>16825</v>
      </c>
      <c r="D19" s="17">
        <v>1750</v>
      </c>
      <c r="E19" s="18">
        <f t="shared" si="0"/>
        <v>10.401188707280832</v>
      </c>
    </row>
    <row r="20" spans="2:6" ht="20.100000000000001" customHeight="1">
      <c r="B20" s="5" t="s">
        <v>42</v>
      </c>
      <c r="C20" s="21">
        <v>17122</v>
      </c>
      <c r="D20" s="22">
        <v>2064</v>
      </c>
      <c r="E20" s="20">
        <f t="shared" si="0"/>
        <v>12.054666510921622</v>
      </c>
    </row>
    <row r="21" spans="2:6" ht="20.100000000000001" customHeight="1">
      <c r="B21" s="12" t="s">
        <v>43</v>
      </c>
      <c r="C21" s="16">
        <v>14035</v>
      </c>
      <c r="D21" s="23">
        <v>1492</v>
      </c>
      <c r="E21" s="18">
        <f t="shared" si="0"/>
        <v>10.630566441040257</v>
      </c>
    </row>
    <row r="22" spans="2:6" ht="20.100000000000001" customHeight="1">
      <c r="B22" s="10" t="s">
        <v>44</v>
      </c>
      <c r="C22" s="24">
        <f>C21+C9+C13+C18+C19+C8</f>
        <v>117623</v>
      </c>
      <c r="D22" s="25">
        <f>D21+D9+D13+D18+D19+D8</f>
        <v>14306</v>
      </c>
      <c r="E22" s="26">
        <f t="shared" si="0"/>
        <v>12.162587249092439</v>
      </c>
      <c r="F22" s="6"/>
    </row>
    <row r="23" spans="2:6" ht="20.100000000000001" customHeight="1">
      <c r="B23" s="7" t="s">
        <v>45</v>
      </c>
      <c r="C23" s="27">
        <f>C6+C7+C10+C11+C12+C14+C15+C16+C17+C20</f>
        <v>415080</v>
      </c>
      <c r="D23" s="28">
        <f>D6+D7+D10+D11+D12+D14+D15+D16+D17+D20</f>
        <v>68862</v>
      </c>
      <c r="E23" s="29">
        <f t="shared" si="0"/>
        <v>16.590054929170282</v>
      </c>
      <c r="F23" s="6"/>
    </row>
    <row r="24" spans="2:6" ht="20.100000000000001" customHeight="1">
      <c r="B24" s="11" t="s">
        <v>46</v>
      </c>
      <c r="C24" s="30">
        <f>SUM(C6:C21)</f>
        <v>532703</v>
      </c>
      <c r="D24" s="31">
        <f>SUM(D6:D21)</f>
        <v>83168</v>
      </c>
      <c r="E24" s="32">
        <f t="shared" si="0"/>
        <v>15.612451966668106</v>
      </c>
      <c r="F24" s="6"/>
    </row>
    <row r="25" spans="2:6" ht="61.35" customHeight="1">
      <c r="B25" s="132" t="s">
        <v>67</v>
      </c>
      <c r="C25" s="132"/>
      <c r="D25" s="132"/>
      <c r="E25" s="132"/>
    </row>
    <row r="26" spans="2:6" ht="32.1" customHeight="1">
      <c r="B26" s="132" t="s">
        <v>73</v>
      </c>
      <c r="C26" s="132"/>
      <c r="D26" s="132"/>
      <c r="E26" s="132"/>
    </row>
  </sheetData>
  <mergeCells count="7">
    <mergeCell ref="B26:E26"/>
    <mergeCell ref="B2:E2"/>
    <mergeCell ref="C3:E3"/>
    <mergeCell ref="D4:E4"/>
    <mergeCell ref="C5:D5"/>
    <mergeCell ref="B25:E25"/>
    <mergeCell ref="B3: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40" sqref="F40"/>
    </sheetView>
  </sheetViews>
  <sheetFormatPr defaultColWidth="11" defaultRowHeight="15.6"/>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O22" sqref="O22"/>
    </sheetView>
  </sheetViews>
  <sheetFormatPr defaultColWidth="11" defaultRowHeight="15.6"/>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A732-CA7D-48AB-8BD4-9E21F4D2FB91}">
  <sheetPr>
    <tabColor rgb="FF002060"/>
  </sheetPr>
  <dimension ref="B2:U26"/>
  <sheetViews>
    <sheetView workbookViewId="0">
      <selection activeCell="B6" sqref="B6:E26"/>
    </sheetView>
  </sheetViews>
  <sheetFormatPr defaultColWidth="9.625" defaultRowHeight="14.45"/>
  <cols>
    <col min="1" max="1" width="9.625" style="67"/>
    <col min="2" max="2" width="26.125" style="67" customWidth="1"/>
    <col min="3" max="5" width="30.625" style="67" customWidth="1"/>
    <col min="6" max="11" width="26.125" style="67" customWidth="1"/>
    <col min="12" max="15" width="20.625" style="67" customWidth="1"/>
    <col min="16" max="19" width="16" style="67" customWidth="1"/>
    <col min="20" max="16384" width="9.625" style="67"/>
  </cols>
  <sheetData>
    <row r="2" spans="2:21" ht="33" customHeight="1">
      <c r="B2" s="120" t="s">
        <v>6</v>
      </c>
      <c r="C2" s="120"/>
      <c r="D2" s="120"/>
      <c r="E2" s="120"/>
      <c r="F2" s="65"/>
      <c r="G2" s="65"/>
      <c r="H2" s="65"/>
      <c r="I2" s="65"/>
      <c r="J2" s="65"/>
      <c r="K2" s="65"/>
      <c r="L2" s="66"/>
      <c r="M2" s="66"/>
      <c r="N2" s="66"/>
      <c r="O2" s="66"/>
    </row>
    <row r="3" spans="2:21">
      <c r="B3" s="121" t="s">
        <v>22</v>
      </c>
      <c r="C3" s="124" t="s">
        <v>23</v>
      </c>
      <c r="D3" s="124"/>
      <c r="E3" s="125"/>
      <c r="G3" s="2"/>
      <c r="H3" s="2"/>
      <c r="I3" s="2"/>
      <c r="J3" s="2"/>
      <c r="K3" s="2"/>
      <c r="L3" s="2"/>
      <c r="M3" s="2"/>
      <c r="N3" s="2"/>
      <c r="O3" s="2"/>
      <c r="P3" s="2"/>
      <c r="Q3" s="2"/>
      <c r="R3" s="2"/>
      <c r="S3" s="2"/>
      <c r="T3" s="2"/>
      <c r="U3" s="2"/>
    </row>
    <row r="4" spans="2:21" ht="27.75" customHeight="1">
      <c r="B4" s="122"/>
      <c r="C4" s="68" t="s">
        <v>24</v>
      </c>
      <c r="D4" s="126" t="s">
        <v>25</v>
      </c>
      <c r="E4" s="127"/>
    </row>
    <row r="5" spans="2:21">
      <c r="B5" s="123"/>
      <c r="C5" s="128" t="s">
        <v>26</v>
      </c>
      <c r="D5" s="129"/>
      <c r="E5" s="69" t="s">
        <v>27</v>
      </c>
    </row>
    <row r="6" spans="2:21" ht="15">
      <c r="B6" s="70" t="s">
        <v>28</v>
      </c>
      <c r="C6" s="71">
        <v>104189</v>
      </c>
      <c r="D6" s="72">
        <v>12759</v>
      </c>
      <c r="E6" s="73">
        <v>12.246014454500955</v>
      </c>
    </row>
    <row r="7" spans="2:21" ht="15">
      <c r="B7" s="74" t="s">
        <v>29</v>
      </c>
      <c r="C7" s="75">
        <v>109014</v>
      </c>
      <c r="D7" s="76">
        <v>12729</v>
      </c>
      <c r="E7" s="77">
        <v>11.676481919753426</v>
      </c>
    </row>
    <row r="8" spans="2:21" ht="15">
      <c r="B8" s="70" t="s">
        <v>30</v>
      </c>
      <c r="C8" s="71">
        <v>35037</v>
      </c>
      <c r="D8" s="78">
        <v>6231</v>
      </c>
      <c r="E8" s="79">
        <v>17.784056854182719</v>
      </c>
    </row>
    <row r="9" spans="2:21" ht="15">
      <c r="B9" s="74" t="s">
        <v>31</v>
      </c>
      <c r="C9" s="75">
        <v>24210</v>
      </c>
      <c r="D9" s="76">
        <v>2005</v>
      </c>
      <c r="E9" s="77">
        <v>8.2817017761255673</v>
      </c>
    </row>
    <row r="10" spans="2:21" ht="15">
      <c r="B10" s="70" t="s">
        <v>32</v>
      </c>
      <c r="C10" s="71">
        <v>5787</v>
      </c>
      <c r="D10" s="78">
        <v>462</v>
      </c>
      <c r="E10" s="79">
        <v>7.9834110938310001</v>
      </c>
    </row>
    <row r="11" spans="2:21" ht="15">
      <c r="B11" s="74" t="s">
        <v>33</v>
      </c>
      <c r="C11" s="75">
        <v>17397</v>
      </c>
      <c r="D11" s="76">
        <v>1723</v>
      </c>
      <c r="E11" s="77">
        <v>9.9040064378915904</v>
      </c>
    </row>
    <row r="12" spans="2:21" ht="15">
      <c r="B12" s="70" t="s">
        <v>34</v>
      </c>
      <c r="C12" s="71">
        <v>54515</v>
      </c>
      <c r="D12" s="78">
        <v>8478</v>
      </c>
      <c r="E12" s="79">
        <v>15.551683023021187</v>
      </c>
    </row>
    <row r="13" spans="2:21" ht="15">
      <c r="B13" s="74" t="s">
        <v>35</v>
      </c>
      <c r="C13" s="75">
        <v>13491</v>
      </c>
      <c r="D13" s="76">
        <v>835</v>
      </c>
      <c r="E13" s="77">
        <v>6.1893113927803718</v>
      </c>
    </row>
    <row r="14" spans="2:21" ht="15">
      <c r="B14" s="70" t="s">
        <v>36</v>
      </c>
      <c r="C14" s="71">
        <v>68200</v>
      </c>
      <c r="D14" s="78">
        <v>6325</v>
      </c>
      <c r="E14" s="79">
        <v>9.2741935483870961</v>
      </c>
    </row>
    <row r="15" spans="2:21" ht="15">
      <c r="B15" s="74" t="s">
        <v>37</v>
      </c>
      <c r="C15" s="75">
        <v>126015</v>
      </c>
      <c r="D15" s="76">
        <v>16912</v>
      </c>
      <c r="E15" s="77">
        <v>13.420624528825934</v>
      </c>
    </row>
    <row r="16" spans="2:21" ht="15">
      <c r="B16" s="70" t="s">
        <v>38</v>
      </c>
      <c r="C16" s="71">
        <v>33864</v>
      </c>
      <c r="D16" s="78">
        <v>5751</v>
      </c>
      <c r="E16" s="79">
        <v>16.982636428065202</v>
      </c>
    </row>
    <row r="17" spans="2:6" ht="15">
      <c r="B17" s="74" t="s">
        <v>39</v>
      </c>
      <c r="C17" s="75">
        <v>6958</v>
      </c>
      <c r="D17" s="76">
        <v>922</v>
      </c>
      <c r="E17" s="77">
        <v>13.250934176487497</v>
      </c>
    </row>
    <row r="18" spans="2:6" ht="15">
      <c r="B18" s="70" t="s">
        <v>40</v>
      </c>
      <c r="C18" s="71">
        <v>38410</v>
      </c>
      <c r="D18" s="78">
        <v>3499</v>
      </c>
      <c r="E18" s="79">
        <v>9.1096068732101028</v>
      </c>
    </row>
    <row r="19" spans="2:6" ht="15">
      <c r="B19" s="74" t="s">
        <v>41</v>
      </c>
      <c r="C19" s="75">
        <v>18979</v>
      </c>
      <c r="D19" s="76">
        <v>1663</v>
      </c>
      <c r="E19" s="77">
        <v>8.7623162442699822</v>
      </c>
    </row>
    <row r="20" spans="2:6" ht="15">
      <c r="B20" s="80" t="s">
        <v>42</v>
      </c>
      <c r="C20" s="81">
        <v>23605</v>
      </c>
      <c r="D20" s="82">
        <v>2482</v>
      </c>
      <c r="E20" s="79">
        <v>10.514721457318364</v>
      </c>
    </row>
    <row r="21" spans="2:6" ht="16.5" customHeight="1">
      <c r="B21" s="74" t="s">
        <v>43</v>
      </c>
      <c r="C21" s="75">
        <v>15608</v>
      </c>
      <c r="D21" s="83">
        <v>1219</v>
      </c>
      <c r="E21" s="77">
        <v>7.8100973859559204</v>
      </c>
    </row>
    <row r="22" spans="2:6">
      <c r="B22" s="10" t="s">
        <v>44</v>
      </c>
      <c r="C22" s="44">
        <v>145735</v>
      </c>
      <c r="D22" s="45">
        <v>15452</v>
      </c>
      <c r="E22" s="84">
        <v>10.602806463787012</v>
      </c>
    </row>
    <row r="23" spans="2:6">
      <c r="B23" s="7" t="s">
        <v>45</v>
      </c>
      <c r="C23" s="47">
        <v>549544</v>
      </c>
      <c r="D23" s="48">
        <v>68543</v>
      </c>
      <c r="E23" s="85">
        <v>12.472704642394422</v>
      </c>
      <c r="F23" s="86"/>
    </row>
    <row r="24" spans="2:6">
      <c r="B24" s="11" t="s">
        <v>46</v>
      </c>
      <c r="C24" s="50">
        <v>695279</v>
      </c>
      <c r="D24" s="51">
        <v>83995</v>
      </c>
      <c r="E24" s="87">
        <v>12.080761823670786</v>
      </c>
      <c r="F24" s="86"/>
    </row>
    <row r="25" spans="2:6" ht="60" customHeight="1">
      <c r="B25" s="119" t="s">
        <v>47</v>
      </c>
      <c r="C25" s="119"/>
      <c r="D25" s="119"/>
      <c r="E25" s="119"/>
    </row>
    <row r="26" spans="2:6" ht="33" customHeight="1">
      <c r="B26" s="119" t="s">
        <v>48</v>
      </c>
      <c r="C26" s="119"/>
      <c r="D26" s="119"/>
      <c r="E26" s="119"/>
    </row>
  </sheetData>
  <mergeCells count="7">
    <mergeCell ref="B26:E26"/>
    <mergeCell ref="B2:E2"/>
    <mergeCell ref="B3:B5"/>
    <mergeCell ref="C3:E3"/>
    <mergeCell ref="D4:E4"/>
    <mergeCell ref="C5:D5"/>
    <mergeCell ref="B25:E2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54A2-E302-4939-8CE1-D6505EE24C4E}">
  <sheetPr published="0">
    <tabColor rgb="FF002060"/>
  </sheetPr>
  <dimension ref="B2:U27"/>
  <sheetViews>
    <sheetView workbookViewId="0"/>
  </sheetViews>
  <sheetFormatPr defaultColWidth="9.625" defaultRowHeight="14.45"/>
  <cols>
    <col min="1" max="1" width="9.625" style="67"/>
    <col min="2" max="2" width="28.875" style="67" customWidth="1"/>
    <col min="3" max="5" width="30.625" style="67" customWidth="1"/>
    <col min="6" max="11" width="26.125" style="67" customWidth="1"/>
    <col min="12" max="15" width="20.625" style="67" customWidth="1"/>
    <col min="16" max="19" width="16" style="67" customWidth="1"/>
    <col min="20" max="16384" width="9.625" style="67"/>
  </cols>
  <sheetData>
    <row r="2" spans="2:21" ht="33" customHeight="1">
      <c r="B2" s="120" t="s">
        <v>17</v>
      </c>
      <c r="C2" s="120"/>
      <c r="D2" s="120"/>
      <c r="E2" s="120"/>
      <c r="F2" s="65"/>
      <c r="G2" s="65"/>
      <c r="H2" s="65"/>
      <c r="I2" s="65"/>
      <c r="J2" s="65"/>
      <c r="K2" s="65"/>
      <c r="L2" s="66"/>
      <c r="M2" s="66"/>
      <c r="N2" s="66"/>
      <c r="O2" s="66"/>
    </row>
    <row r="3" spans="2:21">
      <c r="B3" s="121" t="s">
        <v>22</v>
      </c>
      <c r="C3" s="124" t="s">
        <v>49</v>
      </c>
      <c r="D3" s="124"/>
      <c r="E3" s="125"/>
      <c r="G3" s="2"/>
      <c r="H3" s="2"/>
      <c r="I3" s="2"/>
      <c r="J3" s="2"/>
      <c r="K3" s="2"/>
      <c r="L3" s="2"/>
      <c r="M3" s="2"/>
      <c r="N3" s="2"/>
      <c r="O3" s="2"/>
      <c r="P3" s="2"/>
      <c r="Q3" s="2"/>
      <c r="R3" s="2"/>
      <c r="S3" s="2"/>
      <c r="T3" s="2"/>
      <c r="U3" s="2"/>
    </row>
    <row r="4" spans="2:21" ht="27.75" customHeight="1">
      <c r="B4" s="122"/>
      <c r="C4" s="68" t="s">
        <v>24</v>
      </c>
      <c r="D4" s="126" t="s">
        <v>25</v>
      </c>
      <c r="E4" s="127"/>
    </row>
    <row r="5" spans="2:21">
      <c r="B5" s="123"/>
      <c r="C5" s="128" t="s">
        <v>26</v>
      </c>
      <c r="D5" s="129"/>
      <c r="E5" s="69" t="s">
        <v>27</v>
      </c>
    </row>
    <row r="6" spans="2:21" ht="15">
      <c r="B6" s="70" t="s">
        <v>28</v>
      </c>
      <c r="C6" s="71">
        <v>101198</v>
      </c>
      <c r="D6" s="72">
        <v>12401</v>
      </c>
      <c r="E6" s="73">
        <v>12.254194746931757</v>
      </c>
    </row>
    <row r="7" spans="2:21" ht="15">
      <c r="B7" s="74" t="s">
        <v>29</v>
      </c>
      <c r="C7" s="75">
        <v>99818</v>
      </c>
      <c r="D7" s="76">
        <v>11805</v>
      </c>
      <c r="E7" s="77">
        <v>11.826524274179006</v>
      </c>
    </row>
    <row r="8" spans="2:21" ht="15">
      <c r="B8" s="70" t="s">
        <v>30</v>
      </c>
      <c r="C8" s="71">
        <v>35037</v>
      </c>
      <c r="D8" s="78">
        <v>6231</v>
      </c>
      <c r="E8" s="79">
        <v>17.784056854182719</v>
      </c>
    </row>
    <row r="9" spans="2:21" ht="15">
      <c r="B9" s="74" t="s">
        <v>31</v>
      </c>
      <c r="C9" s="75">
        <v>19395</v>
      </c>
      <c r="D9" s="76">
        <v>1632</v>
      </c>
      <c r="E9" s="77">
        <v>8.4145398298530552</v>
      </c>
    </row>
    <row r="10" spans="2:21" ht="15">
      <c r="B10" s="70" t="s">
        <v>32</v>
      </c>
      <c r="C10" s="71">
        <v>5573</v>
      </c>
      <c r="D10" s="78">
        <v>452</v>
      </c>
      <c r="E10" s="79">
        <v>8.1105329266104427</v>
      </c>
    </row>
    <row r="11" spans="2:21" ht="15">
      <c r="B11" s="74" t="s">
        <v>33</v>
      </c>
      <c r="C11" s="76">
        <v>17230</v>
      </c>
      <c r="D11" s="76" t="s">
        <v>50</v>
      </c>
      <c r="E11" s="77" t="s">
        <v>50</v>
      </c>
    </row>
    <row r="12" spans="2:21" ht="15">
      <c r="B12" s="70" t="s">
        <v>34</v>
      </c>
      <c r="C12" s="71">
        <v>52440</v>
      </c>
      <c r="D12" s="78">
        <v>8188</v>
      </c>
      <c r="E12" s="79">
        <v>15.6140350877193</v>
      </c>
    </row>
    <row r="13" spans="2:21" ht="15">
      <c r="B13" s="74" t="s">
        <v>35</v>
      </c>
      <c r="C13" s="75">
        <v>11170</v>
      </c>
      <c r="D13" s="76">
        <v>690</v>
      </c>
      <c r="E13" s="77">
        <v>6.1772605192479864</v>
      </c>
    </row>
    <row r="14" spans="2:21" ht="15">
      <c r="B14" s="70" t="s">
        <v>36</v>
      </c>
      <c r="C14" s="71">
        <v>64353</v>
      </c>
      <c r="D14" s="78">
        <v>5992</v>
      </c>
      <c r="E14" s="79">
        <v>9.3111432256460454</v>
      </c>
    </row>
    <row r="15" spans="2:21" ht="15">
      <c r="B15" s="74" t="s">
        <v>37</v>
      </c>
      <c r="C15" s="75">
        <v>125727</v>
      </c>
      <c r="D15" s="76">
        <v>16867</v>
      </c>
      <c r="E15" s="77">
        <v>13.415575015708638</v>
      </c>
    </row>
    <row r="16" spans="2:21" ht="15">
      <c r="B16" s="70" t="s">
        <v>38</v>
      </c>
      <c r="C16" s="71">
        <v>32989</v>
      </c>
      <c r="D16" s="78">
        <v>5630</v>
      </c>
      <c r="E16" s="79">
        <v>17.06629482554791</v>
      </c>
    </row>
    <row r="17" spans="2:6" ht="15">
      <c r="B17" s="74" t="s">
        <v>39</v>
      </c>
      <c r="C17" s="75">
        <v>6736</v>
      </c>
      <c r="D17" s="76">
        <v>888</v>
      </c>
      <c r="E17" s="77">
        <v>13.182897862232778</v>
      </c>
    </row>
    <row r="18" spans="2:6" ht="15">
      <c r="B18" s="70" t="s">
        <v>40</v>
      </c>
      <c r="C18" s="71">
        <v>29829</v>
      </c>
      <c r="D18" s="78">
        <v>2815</v>
      </c>
      <c r="E18" s="79">
        <v>9.4371249455228146</v>
      </c>
    </row>
    <row r="19" spans="2:6" ht="15">
      <c r="B19" s="74" t="s">
        <v>41</v>
      </c>
      <c r="C19" s="75">
        <v>15715</v>
      </c>
      <c r="D19" s="76">
        <v>1299</v>
      </c>
      <c r="E19" s="77">
        <v>8.2659879096404705</v>
      </c>
    </row>
    <row r="20" spans="2:6" ht="15">
      <c r="B20" s="80" t="s">
        <v>42</v>
      </c>
      <c r="C20" s="81">
        <v>22797</v>
      </c>
      <c r="D20" s="82">
        <v>2431</v>
      </c>
      <c r="E20" s="79">
        <v>10.663683818046234</v>
      </c>
    </row>
    <row r="21" spans="2:6" ht="16.5" customHeight="1">
      <c r="B21" s="74" t="s">
        <v>43</v>
      </c>
      <c r="C21" s="76">
        <v>15588</v>
      </c>
      <c r="D21" s="83" t="s">
        <v>50</v>
      </c>
      <c r="E21" s="77" t="s">
        <v>50</v>
      </c>
    </row>
    <row r="22" spans="2:6">
      <c r="B22" s="10" t="s">
        <v>44</v>
      </c>
      <c r="C22" s="88">
        <v>126734</v>
      </c>
      <c r="D22" s="89" t="s">
        <v>50</v>
      </c>
      <c r="E22" s="90" t="s">
        <v>50</v>
      </c>
    </row>
    <row r="23" spans="2:6">
      <c r="B23" s="7" t="s">
        <v>45</v>
      </c>
      <c r="C23" s="55">
        <v>528861</v>
      </c>
      <c r="D23" s="48" t="s">
        <v>50</v>
      </c>
      <c r="E23" s="85" t="s">
        <v>50</v>
      </c>
      <c r="F23" s="86"/>
    </row>
    <row r="24" spans="2:6">
      <c r="B24" s="11" t="s">
        <v>46</v>
      </c>
      <c r="C24" s="50">
        <v>655595</v>
      </c>
      <c r="D24" s="51">
        <v>80234</v>
      </c>
      <c r="E24" s="87">
        <v>12.238348370564143</v>
      </c>
    </row>
    <row r="25" spans="2:6" ht="15">
      <c r="B25" s="130" t="s">
        <v>51</v>
      </c>
      <c r="C25" s="130"/>
      <c r="D25" s="130"/>
      <c r="E25" s="130"/>
      <c r="F25" s="86"/>
    </row>
    <row r="26" spans="2:6" ht="141.75" customHeight="1">
      <c r="B26" s="119" t="s">
        <v>52</v>
      </c>
      <c r="C26" s="119"/>
      <c r="D26" s="119"/>
      <c r="E26" s="119"/>
      <c r="F26" s="86"/>
    </row>
    <row r="27" spans="2:6" ht="31.35" customHeight="1">
      <c r="B27" s="119" t="s">
        <v>48</v>
      </c>
      <c r="C27" s="119"/>
      <c r="D27" s="119"/>
      <c r="E27" s="119"/>
    </row>
  </sheetData>
  <mergeCells count="8">
    <mergeCell ref="B26:E26"/>
    <mergeCell ref="B27:E27"/>
    <mergeCell ref="B2:E2"/>
    <mergeCell ref="B3:B5"/>
    <mergeCell ref="C3:E3"/>
    <mergeCell ref="D4:E4"/>
    <mergeCell ref="C5:D5"/>
    <mergeCell ref="B25:E2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3FBC1-0BA6-4885-AB68-D9B9E4F20C2A}">
  <dimension ref="B2:U26"/>
  <sheetViews>
    <sheetView workbookViewId="0"/>
  </sheetViews>
  <sheetFormatPr defaultColWidth="9.125" defaultRowHeight="15.6"/>
  <cols>
    <col min="2" max="2" width="24.875" customWidth="1"/>
    <col min="3" max="5" width="29.25" customWidth="1"/>
    <col min="6" max="11" width="24.875" customWidth="1"/>
    <col min="12" max="15" width="19.625" customWidth="1"/>
    <col min="16" max="19" width="15.25" customWidth="1"/>
  </cols>
  <sheetData>
    <row r="2" spans="2:21" ht="28.5" customHeight="1">
      <c r="B2" s="133" t="s">
        <v>7</v>
      </c>
      <c r="C2" s="133"/>
      <c r="D2" s="133"/>
      <c r="E2" s="133"/>
      <c r="F2" s="3"/>
      <c r="G2" s="3"/>
      <c r="H2" s="3"/>
      <c r="I2" s="3"/>
      <c r="J2" s="3"/>
      <c r="K2" s="3"/>
      <c r="L2" s="1"/>
      <c r="M2" s="1"/>
      <c r="N2" s="1"/>
      <c r="O2" s="1"/>
    </row>
    <row r="3" spans="2:21">
      <c r="B3" s="134" t="s">
        <v>22</v>
      </c>
      <c r="C3" s="137" t="s">
        <v>23</v>
      </c>
      <c r="D3" s="137"/>
      <c r="E3" s="138"/>
      <c r="G3" s="2"/>
      <c r="H3" s="2"/>
      <c r="I3" s="2"/>
      <c r="J3" s="2"/>
      <c r="K3" s="2"/>
      <c r="L3" s="2"/>
      <c r="M3" s="2"/>
      <c r="N3" s="2"/>
      <c r="O3" s="2"/>
      <c r="P3" s="2"/>
      <c r="Q3" s="2"/>
      <c r="R3" s="2"/>
      <c r="S3" s="2"/>
      <c r="T3" s="2"/>
      <c r="U3" s="2"/>
    </row>
    <row r="4" spans="2:21" ht="27.75" customHeight="1">
      <c r="B4" s="135"/>
      <c r="C4" s="8" t="s">
        <v>24</v>
      </c>
      <c r="D4" s="139" t="s">
        <v>25</v>
      </c>
      <c r="E4" s="140"/>
    </row>
    <row r="5" spans="2:21">
      <c r="B5" s="136"/>
      <c r="C5" s="141" t="s">
        <v>26</v>
      </c>
      <c r="D5" s="142"/>
      <c r="E5" s="53" t="s">
        <v>27</v>
      </c>
    </row>
    <row r="6" spans="2:21">
      <c r="B6" s="4" t="s">
        <v>28</v>
      </c>
      <c r="C6" s="33">
        <v>99632</v>
      </c>
      <c r="D6" s="34">
        <v>12306</v>
      </c>
      <c r="E6" s="35">
        <f>D6/C6*100</f>
        <v>12.351453348321824</v>
      </c>
    </row>
    <row r="7" spans="2:21">
      <c r="B7" s="12" t="s">
        <v>29</v>
      </c>
      <c r="C7" s="36">
        <v>103838</v>
      </c>
      <c r="D7" s="37">
        <v>13784</v>
      </c>
      <c r="E7" s="38">
        <f t="shared" ref="E7:E24" si="0">D7/C7*100</f>
        <v>13.274523777422523</v>
      </c>
    </row>
    <row r="8" spans="2:21">
      <c r="B8" s="4" t="s">
        <v>30</v>
      </c>
      <c r="C8" s="33">
        <v>34392</v>
      </c>
      <c r="D8" s="39">
        <v>5970</v>
      </c>
      <c r="E8" s="40">
        <f t="shared" si="0"/>
        <v>17.358688066992322</v>
      </c>
    </row>
    <row r="9" spans="2:21">
      <c r="B9" s="12" t="s">
        <v>31</v>
      </c>
      <c r="C9" s="36">
        <v>23372</v>
      </c>
      <c r="D9" s="37">
        <v>2022</v>
      </c>
      <c r="E9" s="38">
        <f>D9/C9*100</f>
        <v>8.6513777169262376</v>
      </c>
    </row>
    <row r="10" spans="2:21">
      <c r="B10" s="4" t="s">
        <v>32</v>
      </c>
      <c r="C10" s="33">
        <v>5674</v>
      </c>
      <c r="D10" s="39">
        <v>482</v>
      </c>
      <c r="E10" s="40">
        <f t="shared" si="0"/>
        <v>8.494888967218893</v>
      </c>
    </row>
    <row r="11" spans="2:21">
      <c r="B11" s="12" t="s">
        <v>33</v>
      </c>
      <c r="C11" s="36">
        <v>17512</v>
      </c>
      <c r="D11" s="37">
        <v>1973</v>
      </c>
      <c r="E11" s="38">
        <f t="shared" si="0"/>
        <v>11.266560073092737</v>
      </c>
    </row>
    <row r="12" spans="2:21">
      <c r="B12" s="4" t="s">
        <v>34</v>
      </c>
      <c r="C12" s="33">
        <v>52382</v>
      </c>
      <c r="D12" s="39">
        <v>8243</v>
      </c>
      <c r="E12" s="40">
        <f t="shared" si="0"/>
        <v>15.73632163720362</v>
      </c>
    </row>
    <row r="13" spans="2:21">
      <c r="B13" s="12" t="s">
        <v>35</v>
      </c>
      <c r="C13" s="36">
        <v>13089</v>
      </c>
      <c r="D13" s="37">
        <v>781</v>
      </c>
      <c r="E13" s="38">
        <f t="shared" si="0"/>
        <v>5.9668423867369551</v>
      </c>
    </row>
    <row r="14" spans="2:21">
      <c r="B14" s="4" t="s">
        <v>36</v>
      </c>
      <c r="C14" s="33">
        <v>65583</v>
      </c>
      <c r="D14" s="39">
        <v>6585</v>
      </c>
      <c r="E14" s="40">
        <f t="shared" si="0"/>
        <v>10.040711769818399</v>
      </c>
    </row>
    <row r="15" spans="2:21">
      <c r="B15" s="12" t="s">
        <v>37</v>
      </c>
      <c r="C15" s="36">
        <v>123005</v>
      </c>
      <c r="D15" s="37">
        <v>17525</v>
      </c>
      <c r="E15" s="38">
        <f t="shared" si="0"/>
        <v>14.247388317548069</v>
      </c>
    </row>
    <row r="16" spans="2:21">
      <c r="B16" s="4" t="s">
        <v>38</v>
      </c>
      <c r="C16" s="33">
        <v>32126</v>
      </c>
      <c r="D16" s="39">
        <v>4948</v>
      </c>
      <c r="E16" s="40">
        <f t="shared" si="0"/>
        <v>15.401855195169023</v>
      </c>
    </row>
    <row r="17" spans="2:6">
      <c r="B17" s="12" t="s">
        <v>39</v>
      </c>
      <c r="C17" s="36">
        <v>6619</v>
      </c>
      <c r="D17" s="37">
        <v>854</v>
      </c>
      <c r="E17" s="38">
        <f t="shared" si="0"/>
        <v>12.902251095331621</v>
      </c>
    </row>
    <row r="18" spans="2:6">
      <c r="B18" s="4" t="s">
        <v>40</v>
      </c>
      <c r="C18" s="33">
        <v>37802</v>
      </c>
      <c r="D18" s="39">
        <v>3494</v>
      </c>
      <c r="E18" s="40">
        <f t="shared" si="0"/>
        <v>9.2428972012062847</v>
      </c>
    </row>
    <row r="19" spans="2:6">
      <c r="B19" s="12" t="s">
        <v>41</v>
      </c>
      <c r="C19" s="36">
        <v>18725</v>
      </c>
      <c r="D19" s="37">
        <v>1533</v>
      </c>
      <c r="E19" s="38">
        <f t="shared" si="0"/>
        <v>8.1869158878504678</v>
      </c>
    </row>
    <row r="20" spans="2:6">
      <c r="B20" s="5" t="s">
        <v>42</v>
      </c>
      <c r="C20" s="41">
        <v>23031</v>
      </c>
      <c r="D20" s="42">
        <v>2294</v>
      </c>
      <c r="E20" s="40">
        <f t="shared" si="0"/>
        <v>9.960488037862012</v>
      </c>
    </row>
    <row r="21" spans="2:6" ht="16.5" customHeight="1">
      <c r="B21" s="12" t="s">
        <v>43</v>
      </c>
      <c r="C21" s="36">
        <v>15464</v>
      </c>
      <c r="D21" s="43">
        <v>1163</v>
      </c>
      <c r="E21" s="38">
        <f t="shared" si="0"/>
        <v>7.5206932229694781</v>
      </c>
    </row>
    <row r="22" spans="2:6">
      <c r="B22" s="10" t="s">
        <v>44</v>
      </c>
      <c r="C22" s="44">
        <f>SUM(C21,C9,C13,C18,C19,C8)</f>
        <v>142844</v>
      </c>
      <c r="D22" s="45">
        <f>SUM(D21,D9,D13,D18,D19,D8)</f>
        <v>14963</v>
      </c>
      <c r="E22" s="46">
        <f>D22/C22*100</f>
        <v>10.475063705860938</v>
      </c>
    </row>
    <row r="23" spans="2:6">
      <c r="B23" s="7" t="s">
        <v>45</v>
      </c>
      <c r="C23" s="47">
        <f>SUM(C6,C7,C10,C11,C12,C14,C15,C16,C17,C20)</f>
        <v>529402</v>
      </c>
      <c r="D23" s="48">
        <f>SUM(D6,D7,D10,D11,D12,D14,D15,D16,D17,D20)</f>
        <v>68994</v>
      </c>
      <c r="E23" s="49">
        <f t="shared" si="0"/>
        <v>13.032440376122493</v>
      </c>
      <c r="F23" s="6"/>
    </row>
    <row r="24" spans="2:6">
      <c r="B24" s="11" t="s">
        <v>46</v>
      </c>
      <c r="C24" s="50">
        <f>SUM(C6:C21)</f>
        <v>672246</v>
      </c>
      <c r="D24" s="51">
        <f>SUM(D6:D21)</f>
        <v>83957</v>
      </c>
      <c r="E24" s="52">
        <f t="shared" si="0"/>
        <v>12.489029313673864</v>
      </c>
      <c r="F24" s="6"/>
    </row>
    <row r="25" spans="2:6" ht="83.25" customHeight="1">
      <c r="B25" s="131" t="s">
        <v>47</v>
      </c>
      <c r="C25" s="132"/>
      <c r="D25" s="132"/>
      <c r="E25" s="132"/>
    </row>
    <row r="26" spans="2:6" ht="33" customHeight="1">
      <c r="B26" s="131" t="s">
        <v>53</v>
      </c>
      <c r="C26" s="132"/>
      <c r="D26" s="132"/>
      <c r="E26" s="132"/>
    </row>
  </sheetData>
  <mergeCells count="7">
    <mergeCell ref="B26:E26"/>
    <mergeCell ref="B2:E2"/>
    <mergeCell ref="B3:B5"/>
    <mergeCell ref="C3:E3"/>
    <mergeCell ref="D4:E4"/>
    <mergeCell ref="C5:D5"/>
    <mergeCell ref="B25:E2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2EAE-4239-498E-ABAD-EB23F471E9B2}">
  <dimension ref="B2:U28"/>
  <sheetViews>
    <sheetView workbookViewId="0"/>
  </sheetViews>
  <sheetFormatPr defaultColWidth="9.125" defaultRowHeight="15.6"/>
  <cols>
    <col min="2" max="2" width="27.5" customWidth="1"/>
    <col min="3" max="5" width="29.25" customWidth="1"/>
    <col min="6" max="11" width="24.875" customWidth="1"/>
    <col min="12" max="15" width="19.625" customWidth="1"/>
    <col min="16" max="19" width="15.25" customWidth="1"/>
  </cols>
  <sheetData>
    <row r="2" spans="2:21" ht="36.75" customHeight="1">
      <c r="B2" s="133" t="s">
        <v>18</v>
      </c>
      <c r="C2" s="133"/>
      <c r="D2" s="133"/>
      <c r="E2" s="133"/>
      <c r="F2" s="3"/>
      <c r="G2" s="3"/>
      <c r="H2" s="3"/>
      <c r="I2" s="3"/>
      <c r="J2" s="3"/>
      <c r="K2" s="3"/>
      <c r="L2" s="1"/>
      <c r="M2" s="1"/>
      <c r="N2" s="1"/>
      <c r="O2" s="1"/>
    </row>
    <row r="3" spans="2:21">
      <c r="B3" s="134" t="s">
        <v>22</v>
      </c>
      <c r="C3" s="137" t="s">
        <v>49</v>
      </c>
      <c r="D3" s="137"/>
      <c r="E3" s="138"/>
      <c r="G3" s="2"/>
      <c r="H3" s="2"/>
      <c r="I3" s="2"/>
      <c r="J3" s="2"/>
      <c r="K3" s="2"/>
      <c r="L3" s="2"/>
      <c r="M3" s="2"/>
      <c r="N3" s="2"/>
      <c r="O3" s="2"/>
      <c r="P3" s="2"/>
      <c r="Q3" s="2"/>
      <c r="R3" s="2"/>
      <c r="S3" s="2"/>
      <c r="T3" s="2"/>
      <c r="U3" s="2"/>
    </row>
    <row r="4" spans="2:21" ht="27.75" customHeight="1">
      <c r="B4" s="135"/>
      <c r="C4" s="8" t="s">
        <v>24</v>
      </c>
      <c r="D4" s="139" t="s">
        <v>25</v>
      </c>
      <c r="E4" s="140"/>
    </row>
    <row r="5" spans="2:21">
      <c r="B5" s="136"/>
      <c r="C5" s="141" t="s">
        <v>26</v>
      </c>
      <c r="D5" s="142"/>
      <c r="E5" s="53" t="s">
        <v>27</v>
      </c>
    </row>
    <row r="6" spans="2:21">
      <c r="B6" s="4" t="s">
        <v>28</v>
      </c>
      <c r="C6" s="33">
        <v>96755</v>
      </c>
      <c r="D6" s="34">
        <v>11947</v>
      </c>
      <c r="E6" s="35">
        <f>D6/C6*100</f>
        <v>12.347682290320913</v>
      </c>
    </row>
    <row r="7" spans="2:21">
      <c r="B7" s="12" t="s">
        <v>29</v>
      </c>
      <c r="C7" s="36">
        <v>94988</v>
      </c>
      <c r="D7" s="37">
        <v>12862</v>
      </c>
      <c r="E7" s="38">
        <f t="shared" ref="E7:E24" si="0">D7/C7*100</f>
        <v>13.540657767296921</v>
      </c>
    </row>
    <row r="8" spans="2:21">
      <c r="B8" s="4" t="s">
        <v>30</v>
      </c>
      <c r="C8" s="33">
        <v>34392</v>
      </c>
      <c r="D8" s="39">
        <v>5970</v>
      </c>
      <c r="E8" s="40">
        <f t="shared" si="0"/>
        <v>17.358688066992322</v>
      </c>
    </row>
    <row r="9" spans="2:21">
      <c r="B9" s="12" t="s">
        <v>31</v>
      </c>
      <c r="C9" s="36">
        <v>18664</v>
      </c>
      <c r="D9" s="37">
        <v>1655</v>
      </c>
      <c r="E9" s="38">
        <f t="shared" si="0"/>
        <v>8.8673381911701661</v>
      </c>
    </row>
    <row r="10" spans="2:21">
      <c r="B10" s="4" t="s">
        <v>32</v>
      </c>
      <c r="C10" s="33">
        <v>5439</v>
      </c>
      <c r="D10" s="39">
        <v>458</v>
      </c>
      <c r="E10" s="40">
        <f t="shared" si="0"/>
        <v>8.4206655635227072</v>
      </c>
    </row>
    <row r="11" spans="2:21">
      <c r="B11" s="12" t="s">
        <v>33</v>
      </c>
      <c r="C11" s="37" t="s">
        <v>50</v>
      </c>
      <c r="D11" s="37" t="s">
        <v>50</v>
      </c>
      <c r="E11" s="38" t="s">
        <v>50</v>
      </c>
    </row>
    <row r="12" spans="2:21">
      <c r="B12" s="4" t="s">
        <v>34</v>
      </c>
      <c r="C12" s="33">
        <v>50326</v>
      </c>
      <c r="D12" s="39">
        <v>7969</v>
      </c>
      <c r="E12" s="40">
        <f t="shared" si="0"/>
        <v>15.834757381870206</v>
      </c>
    </row>
    <row r="13" spans="2:21">
      <c r="B13" s="12" t="s">
        <v>35</v>
      </c>
      <c r="C13" s="36">
        <v>10875</v>
      </c>
      <c r="D13" s="37">
        <v>657</v>
      </c>
      <c r="E13" s="38">
        <f t="shared" si="0"/>
        <v>6.0413793103448281</v>
      </c>
    </row>
    <row r="14" spans="2:21">
      <c r="B14" s="4" t="s">
        <v>36</v>
      </c>
      <c r="C14" s="33">
        <v>61849</v>
      </c>
      <c r="D14" s="39">
        <v>6223</v>
      </c>
      <c r="E14" s="40">
        <f t="shared" si="0"/>
        <v>10.061601642710473</v>
      </c>
    </row>
    <row r="15" spans="2:21">
      <c r="B15" s="12" t="s">
        <v>37</v>
      </c>
      <c r="C15" s="36">
        <v>122749</v>
      </c>
      <c r="D15" s="37">
        <v>17485</v>
      </c>
      <c r="E15" s="38">
        <f t="shared" si="0"/>
        <v>14.244515230266641</v>
      </c>
    </row>
    <row r="16" spans="2:21">
      <c r="B16" s="4" t="s">
        <v>38</v>
      </c>
      <c r="C16" s="33">
        <v>31309</v>
      </c>
      <c r="D16" s="39">
        <v>4835</v>
      </c>
      <c r="E16" s="40">
        <f t="shared" si="0"/>
        <v>15.442843910696604</v>
      </c>
    </row>
    <row r="17" spans="2:6">
      <c r="B17" s="12" t="s">
        <v>39</v>
      </c>
      <c r="C17" s="36">
        <v>6439</v>
      </c>
      <c r="D17" s="37">
        <v>818</v>
      </c>
      <c r="E17" s="38">
        <f t="shared" si="0"/>
        <v>12.703835999378784</v>
      </c>
    </row>
    <row r="18" spans="2:6">
      <c r="B18" s="4" t="s">
        <v>40</v>
      </c>
      <c r="C18" s="33">
        <v>29702</v>
      </c>
      <c r="D18" s="39">
        <v>2849</v>
      </c>
      <c r="E18" s="40">
        <f t="shared" si="0"/>
        <v>9.5919466702578955</v>
      </c>
    </row>
    <row r="19" spans="2:6">
      <c r="B19" s="12" t="s">
        <v>41</v>
      </c>
      <c r="C19" s="36">
        <v>15601</v>
      </c>
      <c r="D19" s="37">
        <v>1246</v>
      </c>
      <c r="E19" s="38">
        <f t="shared" si="0"/>
        <v>7.9866675213127358</v>
      </c>
    </row>
    <row r="20" spans="2:6">
      <c r="B20" s="5" t="s">
        <v>42</v>
      </c>
      <c r="C20" s="41">
        <v>22159</v>
      </c>
      <c r="D20" s="42">
        <v>2231</v>
      </c>
      <c r="E20" s="40">
        <f t="shared" si="0"/>
        <v>10.068143869308182</v>
      </c>
    </row>
    <row r="21" spans="2:6" ht="16.5" customHeight="1">
      <c r="B21" s="12" t="s">
        <v>43</v>
      </c>
      <c r="C21" s="43" t="s">
        <v>50</v>
      </c>
      <c r="D21" s="43" t="s">
        <v>50</v>
      </c>
      <c r="E21" s="62" t="s">
        <v>50</v>
      </c>
    </row>
    <row r="22" spans="2:6">
      <c r="B22" s="10" t="s">
        <v>54</v>
      </c>
      <c r="C22" s="63">
        <f>SUM(C9,C13,C18,C19,C8,C21)</f>
        <v>109234</v>
      </c>
      <c r="D22" s="54">
        <f>SUM(D9,D13,D18,D19,D8,D21)</f>
        <v>12377</v>
      </c>
      <c r="E22" s="46">
        <f>D22/C22*100</f>
        <v>11.330721204020726</v>
      </c>
    </row>
    <row r="23" spans="2:6">
      <c r="B23" s="7" t="s">
        <v>55</v>
      </c>
      <c r="C23" s="64">
        <f>SUM(C6,C7,C10:C12,C14,C15,C16,C17,C20)</f>
        <v>492013</v>
      </c>
      <c r="D23" s="48">
        <f>SUM(D6,D7,D10:D12,D14,D15,D16,D17,D20)</f>
        <v>64828</v>
      </c>
      <c r="E23" s="49">
        <f t="shared" si="0"/>
        <v>13.17607461591462</v>
      </c>
      <c r="F23" s="6"/>
    </row>
    <row r="24" spans="2:6">
      <c r="B24" s="11" t="s">
        <v>46</v>
      </c>
      <c r="C24" s="50">
        <v>634090</v>
      </c>
      <c r="D24" s="51">
        <v>80318</v>
      </c>
      <c r="E24" s="52">
        <f t="shared" si="0"/>
        <v>12.666656152912047</v>
      </c>
    </row>
    <row r="25" spans="2:6">
      <c r="B25" s="130" t="s">
        <v>51</v>
      </c>
      <c r="C25" s="130"/>
      <c r="D25" s="130"/>
      <c r="E25" s="130"/>
      <c r="F25" s="6"/>
    </row>
    <row r="26" spans="2:6" ht="156.75" customHeight="1">
      <c r="B26" s="131" t="s">
        <v>52</v>
      </c>
      <c r="C26" s="132"/>
      <c r="D26" s="132"/>
      <c r="E26" s="132"/>
      <c r="F26" s="6"/>
    </row>
    <row r="27" spans="2:6" ht="15.75" customHeight="1">
      <c r="B27" s="131" t="s">
        <v>56</v>
      </c>
      <c r="C27" s="131"/>
      <c r="D27" s="131"/>
      <c r="E27" s="131"/>
    </row>
    <row r="28" spans="2:6" ht="31.15" customHeight="1">
      <c r="B28" s="131" t="s">
        <v>53</v>
      </c>
      <c r="C28" s="132"/>
      <c r="D28" s="132"/>
      <c r="E28" s="132"/>
    </row>
  </sheetData>
  <mergeCells count="9">
    <mergeCell ref="B26:E26"/>
    <mergeCell ref="B27:E27"/>
    <mergeCell ref="B28:E28"/>
    <mergeCell ref="B2:E2"/>
    <mergeCell ref="B3:B5"/>
    <mergeCell ref="C3:E3"/>
    <mergeCell ref="D4:E4"/>
    <mergeCell ref="C5:D5"/>
    <mergeCell ref="B25:E2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F644-5995-48A6-BAB8-27BCE96A2E9C}">
  <dimension ref="B2:U27"/>
  <sheetViews>
    <sheetView workbookViewId="0">
      <selection activeCell="G24" sqref="G24"/>
    </sheetView>
  </sheetViews>
  <sheetFormatPr defaultColWidth="9.125" defaultRowHeight="15.6"/>
  <cols>
    <col min="2" max="2" width="24.875" customWidth="1"/>
    <col min="3" max="5" width="29.25" customWidth="1"/>
    <col min="6" max="11" width="24.875" customWidth="1"/>
    <col min="12" max="15" width="19.625" customWidth="1"/>
    <col min="16" max="19" width="15.25" customWidth="1"/>
  </cols>
  <sheetData>
    <row r="2" spans="2:21" ht="33" customHeight="1">
      <c r="B2" s="133" t="s">
        <v>8</v>
      </c>
      <c r="C2" s="133"/>
      <c r="D2" s="133"/>
      <c r="E2" s="133"/>
      <c r="F2" s="3"/>
      <c r="G2" s="3"/>
      <c r="H2" s="3"/>
      <c r="I2" s="3"/>
      <c r="J2" s="3"/>
      <c r="K2" s="3"/>
      <c r="L2" s="1"/>
      <c r="M2" s="1"/>
      <c r="N2" s="1"/>
      <c r="O2" s="1"/>
    </row>
    <row r="3" spans="2:21">
      <c r="B3" s="134" t="s">
        <v>22</v>
      </c>
      <c r="C3" s="137" t="s">
        <v>23</v>
      </c>
      <c r="D3" s="137"/>
      <c r="E3" s="138"/>
      <c r="G3" s="2"/>
      <c r="H3" s="2"/>
      <c r="I3" s="2"/>
      <c r="J3" s="2"/>
      <c r="K3" s="2"/>
      <c r="L3" s="2"/>
      <c r="M3" s="2"/>
      <c r="N3" s="2"/>
      <c r="O3" s="2"/>
      <c r="P3" s="2"/>
      <c r="Q3" s="2"/>
      <c r="R3" s="2"/>
      <c r="S3" s="2"/>
      <c r="T3" s="2"/>
      <c r="U3" s="2"/>
    </row>
    <row r="4" spans="2:21" ht="27.75" customHeight="1">
      <c r="B4" s="135"/>
      <c r="C4" s="8" t="s">
        <v>24</v>
      </c>
      <c r="D4" s="139" t="s">
        <v>25</v>
      </c>
      <c r="E4" s="140"/>
    </row>
    <row r="5" spans="2:21">
      <c r="B5" s="136"/>
      <c r="C5" s="141" t="s">
        <v>26</v>
      </c>
      <c r="D5" s="142"/>
      <c r="E5" s="53" t="s">
        <v>27</v>
      </c>
    </row>
    <row r="6" spans="2:21">
      <c r="B6" s="4" t="s">
        <v>28</v>
      </c>
      <c r="C6" s="33">
        <v>95473</v>
      </c>
      <c r="D6" s="34">
        <v>12755</v>
      </c>
      <c r="E6" s="35">
        <f>D6/C6*100</f>
        <v>13.359798058089723</v>
      </c>
    </row>
    <row r="7" spans="2:21">
      <c r="B7" s="12" t="s">
        <v>29</v>
      </c>
      <c r="C7" s="36">
        <v>99732</v>
      </c>
      <c r="D7" s="37">
        <v>14011</v>
      </c>
      <c r="E7" s="38">
        <f t="shared" ref="E7:E24" si="0">D7/C7*100</f>
        <v>14.048650383026512</v>
      </c>
    </row>
    <row r="8" spans="2:21">
      <c r="B8" s="4" t="s">
        <v>30</v>
      </c>
      <c r="C8" s="33">
        <v>33809</v>
      </c>
      <c r="D8" s="39">
        <v>5992</v>
      </c>
      <c r="E8" s="40">
        <f t="shared" si="0"/>
        <v>17.723091484515958</v>
      </c>
    </row>
    <row r="9" spans="2:21">
      <c r="B9" s="12" t="s">
        <v>31</v>
      </c>
      <c r="C9" s="36">
        <v>22962</v>
      </c>
      <c r="D9" s="37">
        <v>2177</v>
      </c>
      <c r="E9" s="38">
        <f t="shared" si="0"/>
        <v>9.4808814563191355</v>
      </c>
    </row>
    <row r="10" spans="2:21">
      <c r="B10" s="4" t="s">
        <v>32</v>
      </c>
      <c r="C10" s="33">
        <v>5614</v>
      </c>
      <c r="D10" s="39">
        <v>475</v>
      </c>
      <c r="E10" s="40">
        <f t="shared" si="0"/>
        <v>8.4609903811898821</v>
      </c>
    </row>
    <row r="11" spans="2:21">
      <c r="B11" s="12" t="s">
        <v>33</v>
      </c>
      <c r="C11" s="36">
        <v>17132</v>
      </c>
      <c r="D11" s="37">
        <v>1989</v>
      </c>
      <c r="E11" s="38">
        <f t="shared" si="0"/>
        <v>11.609852906840999</v>
      </c>
    </row>
    <row r="12" spans="2:21">
      <c r="B12" s="4" t="s">
        <v>34</v>
      </c>
      <c r="C12" s="33">
        <v>50650</v>
      </c>
      <c r="D12" s="39">
        <v>7829</v>
      </c>
      <c r="E12" s="40">
        <f t="shared" si="0"/>
        <v>15.457058242843042</v>
      </c>
    </row>
    <row r="13" spans="2:21">
      <c r="B13" s="12" t="s">
        <v>35</v>
      </c>
      <c r="C13" s="36">
        <v>12861</v>
      </c>
      <c r="D13" s="37">
        <v>809</v>
      </c>
      <c r="E13" s="38">
        <f t="shared" si="0"/>
        <v>6.2903351216857164</v>
      </c>
    </row>
    <row r="14" spans="2:21">
      <c r="B14" s="4" t="s">
        <v>36</v>
      </c>
      <c r="C14" s="33">
        <v>62875</v>
      </c>
      <c r="D14" s="39">
        <v>6783</v>
      </c>
      <c r="E14" s="40">
        <f t="shared" si="0"/>
        <v>10.788071570576541</v>
      </c>
    </row>
    <row r="15" spans="2:21">
      <c r="B15" s="12" t="s">
        <v>37</v>
      </c>
      <c r="C15" s="36">
        <v>119488</v>
      </c>
      <c r="D15" s="37">
        <v>18127</v>
      </c>
      <c r="E15" s="38">
        <f t="shared" si="0"/>
        <v>15.170561060524907</v>
      </c>
    </row>
    <row r="16" spans="2:21">
      <c r="B16" s="4" t="s">
        <v>38</v>
      </c>
      <c r="C16" s="33">
        <v>31066</v>
      </c>
      <c r="D16" s="39">
        <v>5218</v>
      </c>
      <c r="E16" s="40">
        <f t="shared" si="0"/>
        <v>16.796497778922294</v>
      </c>
    </row>
    <row r="17" spans="2:6">
      <c r="B17" s="12" t="s">
        <v>39</v>
      </c>
      <c r="C17" s="36">
        <v>6523</v>
      </c>
      <c r="D17" s="37">
        <v>863</v>
      </c>
      <c r="E17" s="38">
        <f t="shared" si="0"/>
        <v>13.230108845623178</v>
      </c>
    </row>
    <row r="18" spans="2:6">
      <c r="B18" s="4" t="s">
        <v>40</v>
      </c>
      <c r="C18" s="33">
        <v>37447</v>
      </c>
      <c r="D18" s="39">
        <v>3288</v>
      </c>
      <c r="E18" s="40">
        <f t="shared" si="0"/>
        <v>8.7804096456324938</v>
      </c>
    </row>
    <row r="19" spans="2:6">
      <c r="B19" s="12" t="s">
        <v>41</v>
      </c>
      <c r="C19" s="36">
        <v>18555</v>
      </c>
      <c r="D19" s="37">
        <v>1444</v>
      </c>
      <c r="E19" s="38">
        <f t="shared" si="0"/>
        <v>7.7822689302074908</v>
      </c>
    </row>
    <row r="20" spans="2:6">
      <c r="B20" s="5" t="s">
        <v>42</v>
      </c>
      <c r="C20" s="41">
        <v>21866</v>
      </c>
      <c r="D20" s="42">
        <v>2101</v>
      </c>
      <c r="E20" s="40">
        <f t="shared" si="0"/>
        <v>9.6085246501417725</v>
      </c>
    </row>
    <row r="21" spans="2:6" ht="16.5" customHeight="1">
      <c r="B21" s="12" t="s">
        <v>43</v>
      </c>
      <c r="C21" s="36">
        <v>15370</v>
      </c>
      <c r="D21" s="43">
        <v>1208</v>
      </c>
      <c r="E21" s="38">
        <f t="shared" si="0"/>
        <v>7.8594664931685099</v>
      </c>
    </row>
    <row r="22" spans="2:6">
      <c r="B22" s="10" t="s">
        <v>44</v>
      </c>
      <c r="C22" s="44">
        <f>SUM(C21,C9,C13,C18,C19,C8)</f>
        <v>141004</v>
      </c>
      <c r="D22" s="45">
        <f>SUM(D21,D9,D13,D18,D19,D8)</f>
        <v>14918</v>
      </c>
      <c r="E22" s="46">
        <f>D22/C22*100</f>
        <v>10.579841706618252</v>
      </c>
    </row>
    <row r="23" spans="2:6">
      <c r="B23" s="7" t="s">
        <v>45</v>
      </c>
      <c r="C23" s="47">
        <f>SUM(C6,C7,C10,C11,C12,C14,C15,C16,C17,C20)</f>
        <v>510419</v>
      </c>
      <c r="D23" s="48">
        <f>SUM(D6,D7,D10,D11,D12,D14,D15,D16,D17,D20)</f>
        <v>70151</v>
      </c>
      <c r="E23" s="49">
        <f t="shared" si="0"/>
        <v>13.743806558925117</v>
      </c>
      <c r="F23" s="6"/>
    </row>
    <row r="24" spans="2:6">
      <c r="B24" s="11" t="s">
        <v>46</v>
      </c>
      <c r="C24" s="50">
        <f>SUM(C6:C21)</f>
        <v>651423</v>
      </c>
      <c r="D24" s="51">
        <f>SUM(D6:D21)</f>
        <v>85069</v>
      </c>
      <c r="E24" s="52">
        <f t="shared" si="0"/>
        <v>13.058949407681339</v>
      </c>
      <c r="F24" s="6"/>
    </row>
    <row r="25" spans="2:6" ht="60" customHeight="1">
      <c r="B25" s="131" t="s">
        <v>47</v>
      </c>
      <c r="C25" s="132"/>
      <c r="D25" s="132"/>
      <c r="E25" s="132"/>
    </row>
    <row r="26" spans="2:6" ht="90.75" customHeight="1">
      <c r="B26" s="143" t="s">
        <v>57</v>
      </c>
      <c r="C26" s="143"/>
      <c r="D26" s="143"/>
      <c r="E26" s="143"/>
    </row>
    <row r="27" spans="2:6" ht="33" customHeight="1">
      <c r="B27" s="131" t="s">
        <v>58</v>
      </c>
      <c r="C27" s="132"/>
      <c r="D27" s="132"/>
      <c r="E27" s="132"/>
    </row>
  </sheetData>
  <mergeCells count="8">
    <mergeCell ref="B26:E26"/>
    <mergeCell ref="B27:E27"/>
    <mergeCell ref="B2:E2"/>
    <mergeCell ref="B3:B5"/>
    <mergeCell ref="C3:E3"/>
    <mergeCell ref="D4:E4"/>
    <mergeCell ref="C5:D5"/>
    <mergeCell ref="B25:E2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6699A-791D-4A7A-8530-AA8EACE25E31}">
  <dimension ref="B2:U29"/>
  <sheetViews>
    <sheetView workbookViewId="0">
      <selection activeCell="G26" sqref="G26"/>
    </sheetView>
  </sheetViews>
  <sheetFormatPr defaultColWidth="9.125" defaultRowHeight="15.6"/>
  <cols>
    <col min="2" max="2" width="27.5" customWidth="1"/>
    <col min="3" max="5" width="29.25" customWidth="1"/>
    <col min="6" max="11" width="24.875" customWidth="1"/>
    <col min="12" max="15" width="19.625" customWidth="1"/>
    <col min="16" max="19" width="15.25" customWidth="1"/>
  </cols>
  <sheetData>
    <row r="2" spans="2:21" ht="33" customHeight="1">
      <c r="B2" s="133" t="s">
        <v>19</v>
      </c>
      <c r="C2" s="133"/>
      <c r="D2" s="133"/>
      <c r="E2" s="133"/>
      <c r="F2" s="3"/>
      <c r="G2" s="3"/>
      <c r="H2" s="3"/>
      <c r="I2" s="3"/>
      <c r="J2" s="3"/>
      <c r="K2" s="3"/>
      <c r="L2" s="1"/>
      <c r="M2" s="1"/>
      <c r="N2" s="1"/>
      <c r="O2" s="1"/>
    </row>
    <row r="3" spans="2:21">
      <c r="B3" s="134" t="s">
        <v>22</v>
      </c>
      <c r="C3" s="137" t="s">
        <v>49</v>
      </c>
      <c r="D3" s="137"/>
      <c r="E3" s="138"/>
      <c r="G3" s="2"/>
      <c r="H3" s="2"/>
      <c r="I3" s="2"/>
      <c r="J3" s="2"/>
      <c r="K3" s="2"/>
      <c r="L3" s="2"/>
      <c r="M3" s="2"/>
      <c r="N3" s="2"/>
      <c r="O3" s="2"/>
      <c r="P3" s="2"/>
      <c r="Q3" s="2"/>
      <c r="R3" s="2"/>
      <c r="S3" s="2"/>
      <c r="T3" s="2"/>
      <c r="U3" s="2"/>
    </row>
    <row r="4" spans="2:21" ht="27.75" customHeight="1">
      <c r="B4" s="135"/>
      <c r="C4" s="8" t="s">
        <v>24</v>
      </c>
      <c r="D4" s="139" t="s">
        <v>25</v>
      </c>
      <c r="E4" s="140"/>
    </row>
    <row r="5" spans="2:21">
      <c r="B5" s="136"/>
      <c r="C5" s="141" t="s">
        <v>26</v>
      </c>
      <c r="D5" s="142"/>
      <c r="E5" s="53" t="s">
        <v>27</v>
      </c>
    </row>
    <row r="6" spans="2:21">
      <c r="B6" s="4" t="s">
        <v>28</v>
      </c>
      <c r="C6" s="33">
        <v>92572</v>
      </c>
      <c r="D6" s="34">
        <v>12365</v>
      </c>
      <c r="E6" s="35">
        <f>D6/C6*100</f>
        <v>13.357170634749169</v>
      </c>
    </row>
    <row r="7" spans="2:21">
      <c r="B7" s="12" t="s">
        <v>29</v>
      </c>
      <c r="C7" s="36">
        <v>90927</v>
      </c>
      <c r="D7" s="37">
        <v>13042</v>
      </c>
      <c r="E7" s="38">
        <f t="shared" ref="E7:E24" si="0">D7/C7*100</f>
        <v>14.343374355252013</v>
      </c>
    </row>
    <row r="8" spans="2:21">
      <c r="B8" s="4" t="s">
        <v>30</v>
      </c>
      <c r="C8" s="33">
        <v>33809</v>
      </c>
      <c r="D8" s="39">
        <v>5992</v>
      </c>
      <c r="E8" s="40">
        <f t="shared" si="0"/>
        <v>17.723091484515958</v>
      </c>
    </row>
    <row r="9" spans="2:21">
      <c r="B9" s="12" t="s">
        <v>31</v>
      </c>
      <c r="C9" s="36">
        <v>18383</v>
      </c>
      <c r="D9" s="37">
        <v>1814</v>
      </c>
      <c r="E9" s="38">
        <f t="shared" si="0"/>
        <v>9.8678126529946155</v>
      </c>
    </row>
    <row r="10" spans="2:21">
      <c r="B10" s="4" t="s">
        <v>32</v>
      </c>
      <c r="C10" s="33">
        <v>5388</v>
      </c>
      <c r="D10" s="39" t="s">
        <v>50</v>
      </c>
      <c r="E10" s="40" t="s">
        <v>50</v>
      </c>
    </row>
    <row r="11" spans="2:21">
      <c r="B11" s="12" t="s">
        <v>33</v>
      </c>
      <c r="C11" s="36">
        <v>17005</v>
      </c>
      <c r="D11" s="37" t="s">
        <v>50</v>
      </c>
      <c r="E11" s="38" t="s">
        <v>50</v>
      </c>
    </row>
    <row r="12" spans="2:21">
      <c r="B12" s="4" t="s">
        <v>34</v>
      </c>
      <c r="C12" s="33">
        <v>48458</v>
      </c>
      <c r="D12" s="39">
        <v>7553</v>
      </c>
      <c r="E12" s="40">
        <f t="shared" si="0"/>
        <v>15.586693631598497</v>
      </c>
    </row>
    <row r="13" spans="2:21">
      <c r="B13" s="12" t="s">
        <v>35</v>
      </c>
      <c r="C13" s="36">
        <v>10685</v>
      </c>
      <c r="D13" s="37">
        <v>688</v>
      </c>
      <c r="E13" s="38">
        <f t="shared" si="0"/>
        <v>6.4389330837622838</v>
      </c>
    </row>
    <row r="14" spans="2:21">
      <c r="B14" s="4" t="s">
        <v>36</v>
      </c>
      <c r="C14" s="33">
        <v>59187</v>
      </c>
      <c r="D14" s="39">
        <v>6394</v>
      </c>
      <c r="E14" s="40">
        <f t="shared" si="0"/>
        <v>10.80304796661429</v>
      </c>
    </row>
    <row r="15" spans="2:21">
      <c r="B15" s="12" t="s">
        <v>37</v>
      </c>
      <c r="C15" s="36">
        <v>119266</v>
      </c>
      <c r="D15" s="37">
        <v>18092</v>
      </c>
      <c r="E15" s="38">
        <f t="shared" si="0"/>
        <v>15.169453155132226</v>
      </c>
    </row>
    <row r="16" spans="2:21">
      <c r="B16" s="4" t="s">
        <v>38</v>
      </c>
      <c r="C16" s="33">
        <v>30273</v>
      </c>
      <c r="D16" s="39">
        <v>5099</v>
      </c>
      <c r="E16" s="40">
        <f t="shared" si="0"/>
        <v>16.843391801275065</v>
      </c>
    </row>
    <row r="17" spans="2:6">
      <c r="B17" s="12" t="s">
        <v>39</v>
      </c>
      <c r="C17" s="36">
        <v>6316</v>
      </c>
      <c r="D17" s="37">
        <v>829</v>
      </c>
      <c r="E17" s="38">
        <f t="shared" si="0"/>
        <v>13.12539582013933</v>
      </c>
    </row>
    <row r="18" spans="2:6">
      <c r="B18" s="4" t="s">
        <v>40</v>
      </c>
      <c r="C18" s="33">
        <v>29508</v>
      </c>
      <c r="D18" s="39">
        <v>2687</v>
      </c>
      <c r="E18" s="40">
        <f t="shared" si="0"/>
        <v>9.1060051511454514</v>
      </c>
    </row>
    <row r="19" spans="2:6">
      <c r="B19" s="12" t="s">
        <v>41</v>
      </c>
      <c r="C19" s="36">
        <v>15460</v>
      </c>
      <c r="D19" s="37">
        <v>1184</v>
      </c>
      <c r="E19" s="38">
        <f t="shared" si="0"/>
        <v>7.6584734799482534</v>
      </c>
    </row>
    <row r="20" spans="2:6">
      <c r="B20" s="5" t="s">
        <v>42</v>
      </c>
      <c r="C20" s="41">
        <v>21055</v>
      </c>
      <c r="D20" s="42">
        <v>2048</v>
      </c>
      <c r="E20" s="40">
        <f t="shared" si="0"/>
        <v>9.7269057231061513</v>
      </c>
    </row>
    <row r="21" spans="2:6" ht="16.5" customHeight="1">
      <c r="B21" s="12" t="s">
        <v>43</v>
      </c>
      <c r="C21" s="36">
        <v>15352</v>
      </c>
      <c r="D21" s="37">
        <v>1208</v>
      </c>
      <c r="E21" s="38">
        <f t="shared" si="0"/>
        <v>7.8686816050026058</v>
      </c>
    </row>
    <row r="22" spans="2:6">
      <c r="B22" s="59" t="s">
        <v>44</v>
      </c>
      <c r="C22" s="60">
        <f>SUM(C9,C13,C18,C19,C8,C21)</f>
        <v>123197</v>
      </c>
      <c r="D22" s="60">
        <f>SUM(D9,D13,D18,D19,D8,D21)</f>
        <v>13573</v>
      </c>
      <c r="E22" s="61">
        <f t="shared" si="0"/>
        <v>11.01731373328896</v>
      </c>
    </row>
    <row r="23" spans="2:6">
      <c r="B23" s="7" t="s">
        <v>59</v>
      </c>
      <c r="C23" s="55">
        <f>SUM(C6,C7,C10:C12,C14,C15,C16,C17,C20)</f>
        <v>490447</v>
      </c>
      <c r="D23" s="48">
        <f>SUM(D6,D7,D10:D12,D14,D15,D16,D17,D20)</f>
        <v>65422</v>
      </c>
      <c r="E23" s="49">
        <f>(D23/(C6+C7+C12+C16+C14+C15+C17+C20)*100)</f>
        <v>13.977447046708285</v>
      </c>
      <c r="F23" s="6"/>
    </row>
    <row r="24" spans="2:6">
      <c r="B24" s="11" t="s">
        <v>46</v>
      </c>
      <c r="C24" s="50">
        <f>SUM(C6:C21)</f>
        <v>613644</v>
      </c>
      <c r="D24" s="51">
        <v>81641</v>
      </c>
      <c r="E24" s="52">
        <f t="shared" si="0"/>
        <v>13.304293694715502</v>
      </c>
      <c r="F24" s="6"/>
    </row>
    <row r="25" spans="2:6">
      <c r="B25" s="130" t="s">
        <v>51</v>
      </c>
      <c r="C25" s="130"/>
      <c r="D25" s="130"/>
      <c r="E25" s="130"/>
      <c r="F25" s="6"/>
    </row>
    <row r="26" spans="2:6" ht="141.75" customHeight="1">
      <c r="B26" s="131" t="s">
        <v>52</v>
      </c>
      <c r="C26" s="132"/>
      <c r="D26" s="132"/>
      <c r="E26" s="132"/>
      <c r="F26" s="6"/>
    </row>
    <row r="27" spans="2:6" ht="78" customHeight="1">
      <c r="B27" s="143" t="s">
        <v>57</v>
      </c>
      <c r="C27" s="143"/>
      <c r="D27" s="143"/>
      <c r="E27" s="143"/>
    </row>
    <row r="28" spans="2:6" ht="15.75" customHeight="1">
      <c r="B28" s="131" t="s">
        <v>60</v>
      </c>
      <c r="C28" s="131"/>
      <c r="D28" s="131"/>
      <c r="E28" s="131"/>
    </row>
    <row r="29" spans="2:6" ht="31.35" customHeight="1">
      <c r="B29" s="131" t="s">
        <v>58</v>
      </c>
      <c r="C29" s="132"/>
      <c r="D29" s="132"/>
      <c r="E29" s="132"/>
    </row>
  </sheetData>
  <mergeCells count="10">
    <mergeCell ref="B2:E2"/>
    <mergeCell ref="B3:B5"/>
    <mergeCell ref="C3:E3"/>
    <mergeCell ref="D4:E4"/>
    <mergeCell ref="C5:D5"/>
    <mergeCell ref="B26:E26"/>
    <mergeCell ref="B27:E27"/>
    <mergeCell ref="B28:E28"/>
    <mergeCell ref="B29:E29"/>
    <mergeCell ref="B25:E2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82F0F-A00F-46AE-ABFC-D014FAB43602}">
  <dimension ref="B2:U27"/>
  <sheetViews>
    <sheetView zoomScale="88" workbookViewId="0">
      <selection activeCell="B2" sqref="B2:E2"/>
    </sheetView>
  </sheetViews>
  <sheetFormatPr defaultColWidth="9.5" defaultRowHeight="15.6"/>
  <cols>
    <col min="2" max="2" width="24.875" customWidth="1"/>
    <col min="3" max="5" width="29.625" customWidth="1"/>
    <col min="6" max="11" width="24.625" customWidth="1"/>
    <col min="12" max="15" width="20" customWidth="1"/>
    <col min="16" max="19" width="15.125" customWidth="1"/>
  </cols>
  <sheetData>
    <row r="2" spans="2:21" ht="30.75" customHeight="1">
      <c r="B2" s="133" t="s">
        <v>9</v>
      </c>
      <c r="C2" s="133"/>
      <c r="D2" s="133"/>
      <c r="E2" s="133"/>
      <c r="F2" s="3"/>
      <c r="G2" s="3"/>
      <c r="H2" s="3"/>
      <c r="I2" s="3"/>
      <c r="J2" s="3"/>
      <c r="K2" s="3"/>
      <c r="L2" s="1"/>
      <c r="M2" s="1"/>
      <c r="N2" s="1"/>
      <c r="O2" s="1"/>
    </row>
    <row r="3" spans="2:21">
      <c r="B3" s="134" t="s">
        <v>22</v>
      </c>
      <c r="C3" s="137" t="s">
        <v>61</v>
      </c>
      <c r="D3" s="137"/>
      <c r="E3" s="138"/>
      <c r="G3" s="2"/>
      <c r="H3" s="2"/>
      <c r="I3" s="2"/>
      <c r="J3" s="2"/>
      <c r="K3" s="2"/>
      <c r="L3" s="2"/>
      <c r="M3" s="2"/>
      <c r="N3" s="2"/>
      <c r="O3" s="2"/>
      <c r="P3" s="2"/>
      <c r="Q3" s="2"/>
      <c r="R3" s="2"/>
      <c r="S3" s="2"/>
      <c r="T3" s="2"/>
      <c r="U3" s="2"/>
    </row>
    <row r="4" spans="2:21" ht="27.75" customHeight="1">
      <c r="B4" s="135"/>
      <c r="C4" s="8" t="s">
        <v>24</v>
      </c>
      <c r="D4" s="139" t="s">
        <v>25</v>
      </c>
      <c r="E4" s="140"/>
    </row>
    <row r="5" spans="2:21">
      <c r="B5" s="136"/>
      <c r="C5" s="141" t="s">
        <v>26</v>
      </c>
      <c r="D5" s="142"/>
      <c r="E5" s="53" t="s">
        <v>27</v>
      </c>
    </row>
    <row r="6" spans="2:21">
      <c r="B6" s="4" t="s">
        <v>28</v>
      </c>
      <c r="C6" s="33">
        <v>92763</v>
      </c>
      <c r="D6" s="34">
        <v>12578</v>
      </c>
      <c r="E6" s="35">
        <f>D6/C6*100</f>
        <v>13.559285490982395</v>
      </c>
    </row>
    <row r="7" spans="2:21">
      <c r="B7" s="12" t="s">
        <v>29</v>
      </c>
      <c r="C7" s="36">
        <v>96429</v>
      </c>
      <c r="D7" s="37">
        <v>14799</v>
      </c>
      <c r="E7" s="38">
        <f t="shared" ref="E7:E24" si="0">D7/C7*100</f>
        <v>15.347042902031546</v>
      </c>
    </row>
    <row r="8" spans="2:21">
      <c r="B8" s="4" t="s">
        <v>30</v>
      </c>
      <c r="C8" s="33">
        <v>32923</v>
      </c>
      <c r="D8" s="39">
        <v>6041</v>
      </c>
      <c r="E8" s="40">
        <f t="shared" si="0"/>
        <v>18.348874646903383</v>
      </c>
    </row>
    <row r="9" spans="2:21">
      <c r="B9" s="12" t="s">
        <v>31</v>
      </c>
      <c r="C9" s="36">
        <v>22359</v>
      </c>
      <c r="D9" s="37">
        <v>2307</v>
      </c>
      <c r="E9" s="38">
        <f t="shared" si="0"/>
        <v>10.317992754595465</v>
      </c>
    </row>
    <row r="10" spans="2:21">
      <c r="B10" s="4" t="s">
        <v>32</v>
      </c>
      <c r="C10" s="33">
        <v>5537</v>
      </c>
      <c r="D10" s="39">
        <v>535</v>
      </c>
      <c r="E10" s="40">
        <f t="shared" si="0"/>
        <v>9.6622719884413932</v>
      </c>
    </row>
    <row r="11" spans="2:21">
      <c r="B11" s="12" t="s">
        <v>33</v>
      </c>
      <c r="C11" s="36">
        <v>16743</v>
      </c>
      <c r="D11" s="37">
        <v>2077</v>
      </c>
      <c r="E11" s="38">
        <f t="shared" si="0"/>
        <v>12.405184256107029</v>
      </c>
    </row>
    <row r="12" spans="2:21">
      <c r="B12" s="4" t="s">
        <v>34</v>
      </c>
      <c r="C12" s="33">
        <v>48731</v>
      </c>
      <c r="D12" s="39">
        <v>7309</v>
      </c>
      <c r="E12" s="40">
        <f t="shared" si="0"/>
        <v>14.998666146805933</v>
      </c>
    </row>
    <row r="13" spans="2:21">
      <c r="B13" s="12" t="s">
        <v>35</v>
      </c>
      <c r="C13" s="36">
        <v>12620</v>
      </c>
      <c r="D13" s="37">
        <v>740</v>
      </c>
      <c r="E13" s="38">
        <f t="shared" si="0"/>
        <v>5.8637083993660859</v>
      </c>
    </row>
    <row r="14" spans="2:21">
      <c r="B14" s="4" t="s">
        <v>36</v>
      </c>
      <c r="C14" s="33">
        <v>59954</v>
      </c>
      <c r="D14" s="39">
        <v>6631</v>
      </c>
      <c r="E14" s="40">
        <f t="shared" si="0"/>
        <v>11.060146112019215</v>
      </c>
    </row>
    <row r="15" spans="2:21">
      <c r="B15" s="12" t="s">
        <v>62</v>
      </c>
      <c r="C15" s="36">
        <v>115472</v>
      </c>
      <c r="D15" s="37">
        <v>18587</v>
      </c>
      <c r="E15" s="38">
        <f t="shared" si="0"/>
        <v>16.096542884855204</v>
      </c>
    </row>
    <row r="16" spans="2:21">
      <c r="B16" s="4" t="s">
        <v>38</v>
      </c>
      <c r="C16" s="33">
        <v>30441</v>
      </c>
      <c r="D16" s="39">
        <v>4808</v>
      </c>
      <c r="E16" s="40">
        <f t="shared" si="0"/>
        <v>15.794487697513224</v>
      </c>
    </row>
    <row r="17" spans="2:6">
      <c r="B17" s="12" t="s">
        <v>39</v>
      </c>
      <c r="C17" s="36">
        <v>6325</v>
      </c>
      <c r="D17" s="37">
        <v>768</v>
      </c>
      <c r="E17" s="38">
        <f t="shared" si="0"/>
        <v>12.142292490118576</v>
      </c>
    </row>
    <row r="18" spans="2:6">
      <c r="B18" s="4" t="s">
        <v>40</v>
      </c>
      <c r="C18" s="33">
        <v>36857</v>
      </c>
      <c r="D18" s="39">
        <v>3440</v>
      </c>
      <c r="E18" s="40">
        <f t="shared" si="0"/>
        <v>9.3333695091841449</v>
      </c>
    </row>
    <row r="19" spans="2:6">
      <c r="B19" s="12" t="s">
        <v>41</v>
      </c>
      <c r="C19" s="36">
        <v>18474</v>
      </c>
      <c r="D19" s="37">
        <v>1551</v>
      </c>
      <c r="E19" s="38">
        <f t="shared" si="0"/>
        <v>8.3955829814874949</v>
      </c>
    </row>
    <row r="20" spans="2:6">
      <c r="B20" s="5" t="s">
        <v>42</v>
      </c>
      <c r="C20" s="41">
        <v>20850</v>
      </c>
      <c r="D20" s="42">
        <v>2122</v>
      </c>
      <c r="E20" s="40">
        <f t="shared" si="0"/>
        <v>10.177458033573142</v>
      </c>
    </row>
    <row r="21" spans="2:6" ht="16.5" customHeight="1">
      <c r="B21" s="12" t="s">
        <v>43</v>
      </c>
      <c r="C21" s="36">
        <v>15161</v>
      </c>
      <c r="D21" s="43">
        <v>1281</v>
      </c>
      <c r="E21" s="38">
        <f t="shared" si="0"/>
        <v>8.4493107314820914</v>
      </c>
    </row>
    <row r="22" spans="2:6">
      <c r="B22" s="10" t="s">
        <v>44</v>
      </c>
      <c r="C22" s="44">
        <f>SUM(C21,C9,C13,C18,C19,C8)</f>
        <v>138394</v>
      </c>
      <c r="D22" s="45">
        <f>SUM(D21,D9,D13,D18,D19,D8)</f>
        <v>15360</v>
      </c>
      <c r="E22" s="46">
        <f>D22/C22*100</f>
        <v>11.098747055508188</v>
      </c>
      <c r="F22" s="6"/>
    </row>
    <row r="23" spans="2:6">
      <c r="B23" s="7" t="s">
        <v>45</v>
      </c>
      <c r="C23" s="47">
        <f>SUM(C6,C7,C10,C11,C12,C14,C15,C16,C17,C20)</f>
        <v>493245</v>
      </c>
      <c r="D23" s="48">
        <f>SUM(D6,D7,D10,D11,D12,D14,D15,D16,D17,D20)</f>
        <v>70214</v>
      </c>
      <c r="E23" s="49">
        <f t="shared" si="0"/>
        <v>14.235116422873014</v>
      </c>
      <c r="F23" s="6"/>
    </row>
    <row r="24" spans="2:6">
      <c r="B24" s="11" t="s">
        <v>46</v>
      </c>
      <c r="C24" s="50">
        <f>SUM(C6:C21)</f>
        <v>631639</v>
      </c>
      <c r="D24" s="51">
        <f>SUM(D6:D21)</f>
        <v>85574</v>
      </c>
      <c r="E24" s="52">
        <f t="shared" si="0"/>
        <v>13.547928484466601</v>
      </c>
      <c r="F24" s="6"/>
    </row>
    <row r="25" spans="2:6" ht="60.6" customHeight="1">
      <c r="B25" s="131" t="s">
        <v>47</v>
      </c>
      <c r="C25" s="132"/>
      <c r="D25" s="132"/>
      <c r="E25" s="132"/>
    </row>
    <row r="26" spans="2:6" ht="50.25" customHeight="1">
      <c r="B26" s="143" t="s">
        <v>63</v>
      </c>
      <c r="C26" s="143"/>
      <c r="D26" s="143"/>
      <c r="E26" s="143"/>
    </row>
    <row r="27" spans="2:6" ht="33" customHeight="1">
      <c r="B27" s="131" t="s">
        <v>64</v>
      </c>
      <c r="C27" s="132"/>
      <c r="D27" s="132"/>
      <c r="E27" s="132"/>
    </row>
  </sheetData>
  <mergeCells count="8">
    <mergeCell ref="B27:E27"/>
    <mergeCell ref="B2:E2"/>
    <mergeCell ref="B3:B5"/>
    <mergeCell ref="C3:E3"/>
    <mergeCell ref="D4:E4"/>
    <mergeCell ref="C5:D5"/>
    <mergeCell ref="B25:E25"/>
    <mergeCell ref="B26:E2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D0CA-0A98-BB40-8F9A-855505FF4655}">
  <dimension ref="B2:U30"/>
  <sheetViews>
    <sheetView workbookViewId="0">
      <selection activeCell="B2" sqref="B2:E2"/>
    </sheetView>
  </sheetViews>
  <sheetFormatPr defaultColWidth="10.875" defaultRowHeight="15.6"/>
  <cols>
    <col min="2" max="2" width="30.875" customWidth="1"/>
    <col min="3" max="5" width="33.875" customWidth="1"/>
    <col min="6" max="11" width="28.125" customWidth="1"/>
    <col min="12" max="15" width="22.875" customWidth="1"/>
    <col min="16" max="19" width="17.5" customWidth="1"/>
  </cols>
  <sheetData>
    <row r="2" spans="2:21" ht="30.95" customHeight="1">
      <c r="B2" s="133" t="s">
        <v>20</v>
      </c>
      <c r="C2" s="133"/>
      <c r="D2" s="133"/>
      <c r="E2" s="133"/>
      <c r="F2" s="3"/>
      <c r="G2" s="3"/>
      <c r="H2" s="3"/>
      <c r="I2" s="3"/>
      <c r="J2" s="3"/>
      <c r="K2" s="3"/>
      <c r="L2" s="1"/>
      <c r="M2" s="1"/>
      <c r="N2" s="1"/>
      <c r="O2" s="1"/>
    </row>
    <row r="3" spans="2:21">
      <c r="B3" s="134" t="s">
        <v>22</v>
      </c>
      <c r="C3" s="137" t="s">
        <v>49</v>
      </c>
      <c r="D3" s="137"/>
      <c r="E3" s="138"/>
      <c r="G3" s="2"/>
      <c r="H3" s="2"/>
      <c r="I3" s="2"/>
      <c r="J3" s="2"/>
      <c r="K3" s="2"/>
      <c r="L3" s="2"/>
      <c r="M3" s="2"/>
      <c r="N3" s="2"/>
      <c r="O3" s="2"/>
      <c r="P3" s="2"/>
      <c r="Q3" s="2"/>
      <c r="R3" s="2"/>
      <c r="S3" s="2"/>
      <c r="T3" s="2"/>
      <c r="U3" s="2"/>
    </row>
    <row r="4" spans="2:21">
      <c r="B4" s="135"/>
      <c r="C4" s="8" t="s">
        <v>24</v>
      </c>
      <c r="D4" s="139" t="s">
        <v>25</v>
      </c>
      <c r="E4" s="140"/>
    </row>
    <row r="5" spans="2:21">
      <c r="B5" s="136"/>
      <c r="C5" s="141" t="s">
        <v>26</v>
      </c>
      <c r="D5" s="142"/>
      <c r="E5" s="53" t="s">
        <v>27</v>
      </c>
    </row>
    <row r="6" spans="2:21">
      <c r="B6" s="4" t="s">
        <v>28</v>
      </c>
      <c r="C6" s="33">
        <v>89761</v>
      </c>
      <c r="D6" s="34">
        <v>12178</v>
      </c>
      <c r="E6" s="35">
        <f>D6/C6*100</f>
        <v>13.567139403527145</v>
      </c>
    </row>
    <row r="7" spans="2:21">
      <c r="B7" s="12" t="s">
        <v>29</v>
      </c>
      <c r="C7" s="36">
        <v>87766</v>
      </c>
      <c r="D7" s="37">
        <v>13703</v>
      </c>
      <c r="E7" s="38">
        <f t="shared" ref="E7:E24" si="0">D7/C7*100</f>
        <v>15.613107581523597</v>
      </c>
    </row>
    <row r="8" spans="2:21">
      <c r="B8" s="4" t="s">
        <v>30</v>
      </c>
      <c r="C8" s="33">
        <v>32923</v>
      </c>
      <c r="D8" s="39">
        <v>6041</v>
      </c>
      <c r="E8" s="40">
        <f t="shared" si="0"/>
        <v>18.348874646903383</v>
      </c>
    </row>
    <row r="9" spans="2:21">
      <c r="B9" s="12" t="s">
        <v>31</v>
      </c>
      <c r="C9" s="36">
        <v>17746</v>
      </c>
      <c r="D9" s="37">
        <v>1881</v>
      </c>
      <c r="E9" s="38">
        <f t="shared" si="0"/>
        <v>10.599571734475374</v>
      </c>
    </row>
    <row r="10" spans="2:21">
      <c r="B10" s="4" t="s">
        <v>32</v>
      </c>
      <c r="C10" s="33" t="s">
        <v>50</v>
      </c>
      <c r="D10" s="39" t="s">
        <v>50</v>
      </c>
      <c r="E10" s="40" t="s">
        <v>50</v>
      </c>
    </row>
    <row r="11" spans="2:21">
      <c r="B11" s="12" t="s">
        <v>33</v>
      </c>
      <c r="C11" s="36">
        <v>16654</v>
      </c>
      <c r="D11" s="37">
        <v>2052</v>
      </c>
      <c r="E11" s="38">
        <f t="shared" si="0"/>
        <v>12.321364236819983</v>
      </c>
    </row>
    <row r="12" spans="2:21">
      <c r="B12" s="4" t="s">
        <v>34</v>
      </c>
      <c r="C12" s="33">
        <v>46522</v>
      </c>
      <c r="D12" s="39">
        <v>7048</v>
      </c>
      <c r="E12" s="40">
        <f t="shared" si="0"/>
        <v>15.149821589785478</v>
      </c>
    </row>
    <row r="13" spans="2:21">
      <c r="B13" s="12" t="s">
        <v>35</v>
      </c>
      <c r="C13" s="36">
        <v>10588</v>
      </c>
      <c r="D13" s="37">
        <v>624</v>
      </c>
      <c r="E13" s="38">
        <f t="shared" si="0"/>
        <v>5.8934642992066495</v>
      </c>
    </row>
    <row r="14" spans="2:21">
      <c r="B14" s="4" t="s">
        <v>36</v>
      </c>
      <c r="C14" s="33">
        <v>56167</v>
      </c>
      <c r="D14" s="39">
        <v>6159</v>
      </c>
      <c r="E14" s="40">
        <f t="shared" si="0"/>
        <v>10.965513557783039</v>
      </c>
    </row>
    <row r="15" spans="2:21">
      <c r="B15" s="12" t="s">
        <v>65</v>
      </c>
      <c r="C15" s="36">
        <v>115222</v>
      </c>
      <c r="D15" s="37">
        <v>18546</v>
      </c>
      <c r="E15" s="38">
        <f t="shared" si="0"/>
        <v>16.095884466508132</v>
      </c>
    </row>
    <row r="16" spans="2:21">
      <c r="B16" s="4" t="s">
        <v>38</v>
      </c>
      <c r="C16" s="33">
        <v>29647</v>
      </c>
      <c r="D16" s="39">
        <v>4697</v>
      </c>
      <c r="E16" s="40">
        <f t="shared" si="0"/>
        <v>15.843086990251965</v>
      </c>
    </row>
    <row r="17" spans="2:6">
      <c r="B17" s="12" t="s">
        <v>39</v>
      </c>
      <c r="C17" s="36">
        <v>6117</v>
      </c>
      <c r="D17" s="37">
        <v>740</v>
      </c>
      <c r="E17" s="38">
        <f t="shared" si="0"/>
        <v>12.097433382376982</v>
      </c>
    </row>
    <row r="18" spans="2:6">
      <c r="B18" s="4" t="s">
        <v>40</v>
      </c>
      <c r="C18" s="33">
        <v>28974</v>
      </c>
      <c r="D18" s="39">
        <v>2851</v>
      </c>
      <c r="E18" s="40">
        <f t="shared" si="0"/>
        <v>9.8398564229999312</v>
      </c>
    </row>
    <row r="19" spans="2:6">
      <c r="B19" s="12" t="s">
        <v>41</v>
      </c>
      <c r="C19" s="36">
        <v>15452</v>
      </c>
      <c r="D19" s="37">
        <v>1280</v>
      </c>
      <c r="E19" s="38">
        <f t="shared" si="0"/>
        <v>8.2837173181465182</v>
      </c>
    </row>
    <row r="20" spans="2:6">
      <c r="B20" s="5" t="s">
        <v>42</v>
      </c>
      <c r="C20" s="41">
        <v>20054</v>
      </c>
      <c r="D20" s="42">
        <v>2054</v>
      </c>
      <c r="E20" s="40">
        <f t="shared" si="0"/>
        <v>10.24234566669991</v>
      </c>
    </row>
    <row r="21" spans="2:6">
      <c r="B21" s="12" t="s">
        <v>43</v>
      </c>
      <c r="C21" s="36" t="s">
        <v>50</v>
      </c>
      <c r="D21" s="43" t="s">
        <v>50</v>
      </c>
      <c r="E21" s="38" t="s">
        <v>50</v>
      </c>
    </row>
    <row r="22" spans="2:6">
      <c r="B22" s="10" t="s">
        <v>54</v>
      </c>
      <c r="C22" s="54">
        <f>SUM(C9,C13,C18,C19,C8,C21)</f>
        <v>105683</v>
      </c>
      <c r="D22" s="44">
        <f>SUM(D9,D13,D18,D19,D8,D21)</f>
        <v>12677</v>
      </c>
      <c r="E22" s="46">
        <f t="shared" si="0"/>
        <v>11.995306719150669</v>
      </c>
      <c r="F22" s="6"/>
    </row>
    <row r="23" spans="2:6">
      <c r="B23" s="7" t="s">
        <v>55</v>
      </c>
      <c r="C23" s="55">
        <f>SUM(C6,C7,C10:C12,C14,C15,C16,C17,C20)</f>
        <v>467910</v>
      </c>
      <c r="D23" s="48">
        <f>SUM(D6,D7,D10:D12,D14,D15,D16,D17,D20)</f>
        <v>67177</v>
      </c>
      <c r="E23" s="49">
        <f t="shared" si="0"/>
        <v>14.356820756128316</v>
      </c>
      <c r="F23" s="6"/>
    </row>
    <row r="24" spans="2:6">
      <c r="B24" s="11" t="s">
        <v>46</v>
      </c>
      <c r="C24" s="50">
        <v>594032</v>
      </c>
      <c r="D24" s="51">
        <v>81641</v>
      </c>
      <c r="E24" s="52">
        <f t="shared" si="0"/>
        <v>13.743535701780377</v>
      </c>
      <c r="F24" s="6"/>
    </row>
    <row r="25" spans="2:6">
      <c r="B25" s="130" t="s">
        <v>51</v>
      </c>
      <c r="C25" s="130"/>
      <c r="D25" s="130"/>
      <c r="E25" s="130"/>
      <c r="F25" s="6"/>
    </row>
    <row r="26" spans="2:6" ht="133.5" customHeight="1">
      <c r="B26" s="131" t="s">
        <v>52</v>
      </c>
      <c r="C26" s="132"/>
      <c r="D26" s="132"/>
      <c r="E26" s="132"/>
    </row>
    <row r="27" spans="2:6">
      <c r="B27" s="131" t="s">
        <v>56</v>
      </c>
      <c r="C27" s="131"/>
      <c r="D27" s="131"/>
      <c r="E27" s="131"/>
    </row>
    <row r="28" spans="2:6" ht="45.75" customHeight="1">
      <c r="B28" s="143" t="s">
        <v>66</v>
      </c>
      <c r="C28" s="143"/>
      <c r="D28" s="143"/>
      <c r="E28" s="143"/>
    </row>
    <row r="29" spans="2:6" ht="30.95" customHeight="1">
      <c r="B29" s="131" t="s">
        <v>64</v>
      </c>
      <c r="C29" s="132"/>
      <c r="D29" s="132"/>
      <c r="E29" s="132"/>
    </row>
    <row r="30" spans="2:6">
      <c r="C30" s="6"/>
      <c r="D30" s="6"/>
      <c r="E30" s="56"/>
    </row>
  </sheetData>
  <mergeCells count="10">
    <mergeCell ref="B26:E26"/>
    <mergeCell ref="B27:E27"/>
    <mergeCell ref="B28:E28"/>
    <mergeCell ref="B29:E29"/>
    <mergeCell ref="B2:E2"/>
    <mergeCell ref="B3:B5"/>
    <mergeCell ref="C3:E3"/>
    <mergeCell ref="D4:E4"/>
    <mergeCell ref="C5:D5"/>
    <mergeCell ref="B25:E2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B8BB1C-4C9D-40DB-BC74-A2C4A93278CA}"/>
</file>

<file path=customXml/itemProps2.xml><?xml version="1.0" encoding="utf-8"?>
<ds:datastoreItem xmlns:ds="http://schemas.openxmlformats.org/officeDocument/2006/customXml" ds:itemID="{750E5A9E-F669-44ED-A121-8423B2EFD0F6}"/>
</file>

<file path=customXml/itemProps3.xml><?xml version="1.0" encoding="utf-8"?>
<ds:datastoreItem xmlns:ds="http://schemas.openxmlformats.org/officeDocument/2006/customXml" ds:itemID="{03C9C050-342D-47B5-8B84-3E35077D7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2018-02-13T14:44:12Z</dcterms:created>
  <dcterms:modified xsi:type="dcterms:W3CDTF">2024-08-20T06:48:34Z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